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nchlineinc.sharepoint.com/Shared Documents/Buena Vista/Reference/SY2627/"/>
    </mc:Choice>
  </mc:AlternateContent>
  <xr:revisionPtr revIDLastSave="122" documentId="8_{2226DCB7-0C4C-4E76-99A7-E5BF13A6A423}" xr6:coauthVersionLast="47" xr6:coauthVersionMax="47" xr10:uidLastSave="{30364B0A-CC66-464F-8D55-B810DF652BC2}"/>
  <bookViews>
    <workbookView xWindow="-108" yWindow="-108" windowWidth="23256" windowHeight="12456" xr2:uid="{00000000-000D-0000-FFFF-FFFF00000000}"/>
  </bookViews>
  <sheets>
    <sheet name="SY26-27" sheetId="1" r:id="rId1"/>
    <sheet name="shipping schedule" sheetId="3" r:id="rId2"/>
  </sheets>
  <definedNames>
    <definedName name="_xlnm._FilterDatabase" localSheetId="1" hidden="1">'shipping schedule'!$A$12:$P$52</definedName>
    <definedName name="_xlnm._FilterDatabase" localSheetId="0" hidden="1">'SY26-27'!$A$12:$Q$60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" l="1"/>
  <c r="P67" i="1"/>
  <c r="L47" i="1"/>
  <c r="O47" i="1" s="1"/>
  <c r="Q47" i="1" s="1"/>
  <c r="X52" i="3" l="1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13" i="3"/>
  <c r="K14" i="3"/>
  <c r="L19" i="1"/>
  <c r="O19" i="1" s="1"/>
  <c r="Q19" i="1" s="1"/>
  <c r="L14" i="1"/>
  <c r="O14" i="1" s="1"/>
  <c r="Q14" i="1" s="1"/>
  <c r="L13" i="1"/>
  <c r="O13" i="1" s="1"/>
  <c r="Q13" i="1" s="1"/>
  <c r="K17" i="3" l="1"/>
  <c r="K13" i="3"/>
  <c r="L54" i="1"/>
  <c r="L15" i="1"/>
  <c r="L16" i="1"/>
  <c r="O16" i="1" s="1"/>
  <c r="Q16" i="1" s="1"/>
  <c r="L17" i="1"/>
  <c r="L18" i="1"/>
  <c r="L20" i="1"/>
  <c r="L21" i="1"/>
  <c r="K19" i="3" s="1"/>
  <c r="L22" i="1"/>
  <c r="K20" i="3" s="1"/>
  <c r="L23" i="1"/>
  <c r="L24" i="1"/>
  <c r="K22" i="3" s="1"/>
  <c r="L25" i="1"/>
  <c r="K23" i="3" s="1"/>
  <c r="L26" i="1"/>
  <c r="L27" i="1"/>
  <c r="L28" i="1"/>
  <c r="O28" i="1" s="1"/>
  <c r="Q28" i="1" s="1"/>
  <c r="L29" i="1"/>
  <c r="L30" i="1"/>
  <c r="K26" i="3" s="1"/>
  <c r="L31" i="1"/>
  <c r="K27" i="3" s="1"/>
  <c r="L32" i="1"/>
  <c r="K28" i="3" s="1"/>
  <c r="L33" i="1"/>
  <c r="K29" i="3" s="1"/>
  <c r="L34" i="1"/>
  <c r="K30" i="3" s="1"/>
  <c r="L35" i="1"/>
  <c r="K31" i="3" s="1"/>
  <c r="L36" i="1"/>
  <c r="K32" i="3" s="1"/>
  <c r="L37" i="1"/>
  <c r="L38" i="1"/>
  <c r="K33" i="3" s="1"/>
  <c r="L39" i="1"/>
  <c r="K34" i="3" s="1"/>
  <c r="L40" i="1"/>
  <c r="K35" i="3" s="1"/>
  <c r="L41" i="1"/>
  <c r="L42" i="1"/>
  <c r="K36" i="3" s="1"/>
  <c r="L43" i="1"/>
  <c r="K37" i="3" s="1"/>
  <c r="L44" i="1"/>
  <c r="K38" i="3" s="1"/>
  <c r="L45" i="1"/>
  <c r="K39" i="3" s="1"/>
  <c r="L46" i="1"/>
  <c r="O46" i="1" s="1"/>
  <c r="L48" i="1"/>
  <c r="L49" i="1"/>
  <c r="K41" i="3" s="1"/>
  <c r="L50" i="1"/>
  <c r="K42" i="3" s="1"/>
  <c r="L51" i="1"/>
  <c r="K43" i="3" s="1"/>
  <c r="L52" i="1"/>
  <c r="L53" i="1"/>
  <c r="K45" i="3" s="1"/>
  <c r="L55" i="1"/>
  <c r="K47" i="3" s="1"/>
  <c r="L56" i="1"/>
  <c r="K48" i="3" s="1"/>
  <c r="L57" i="1"/>
  <c r="K49" i="3" s="1"/>
  <c r="L58" i="1"/>
  <c r="K50" i="3" s="1"/>
  <c r="L59" i="1"/>
  <c r="K51" i="3" s="1"/>
  <c r="L60" i="1"/>
  <c r="K52" i="3" s="1"/>
  <c r="K18" i="3" l="1"/>
  <c r="O20" i="1"/>
  <c r="O52" i="1"/>
  <c r="Q52" i="1" s="1"/>
  <c r="K44" i="3"/>
  <c r="O15" i="1"/>
  <c r="K15" i="3"/>
  <c r="O27" i="1"/>
  <c r="Q27" i="1" s="1"/>
  <c r="K24" i="3"/>
  <c r="O54" i="1"/>
  <c r="Q54" i="1" s="1"/>
  <c r="K46" i="3"/>
  <c r="O48" i="1"/>
  <c r="Q48" i="1" s="1"/>
  <c r="K40" i="3"/>
  <c r="O23" i="1"/>
  <c r="Q23" i="1" s="1"/>
  <c r="K21" i="3"/>
  <c r="O29" i="1"/>
  <c r="Q29" i="1" s="1"/>
  <c r="K25" i="3"/>
  <c r="O18" i="1"/>
  <c r="Q18" i="1" s="1"/>
  <c r="K16" i="3"/>
  <c r="Q46" i="1"/>
  <c r="O49" i="1"/>
  <c r="O32" i="1"/>
  <c r="O33" i="1"/>
  <c r="Q33" i="1" s="1"/>
  <c r="O34" i="1"/>
  <c r="Q34" i="1" s="1"/>
  <c r="O35" i="1"/>
  <c r="O36" i="1"/>
  <c r="Q36" i="1" s="1"/>
  <c r="O39" i="1"/>
  <c r="Q39" i="1" s="1"/>
  <c r="O40" i="1"/>
  <c r="Q40" i="1" s="1"/>
  <c r="O42" i="1"/>
  <c r="Q42" i="1" s="1"/>
  <c r="O43" i="1"/>
  <c r="Q43" i="1" s="1"/>
  <c r="O44" i="1"/>
  <c r="O53" i="1"/>
  <c r="Q53" i="1" s="1"/>
  <c r="O55" i="1"/>
  <c r="Q55" i="1" s="1"/>
  <c r="O58" i="1"/>
  <c r="Q58" i="1" s="1"/>
  <c r="O59" i="1"/>
  <c r="Q59" i="1" s="1"/>
  <c r="O60" i="1"/>
  <c r="Q60" i="1" s="1"/>
  <c r="O57" i="1"/>
  <c r="Q57" i="1" s="1"/>
  <c r="O45" i="1"/>
  <c r="Q45" i="1" s="1"/>
  <c r="O50" i="1"/>
  <c r="Q50" i="1" s="1"/>
  <c r="O51" i="1"/>
  <c r="Q51" i="1" s="1"/>
  <c r="O56" i="1"/>
  <c r="Q56" i="1" s="1"/>
  <c r="O17" i="1"/>
  <c r="Q17" i="1" s="1"/>
  <c r="O21" i="1"/>
  <c r="Q21" i="1" s="1"/>
  <c r="O22" i="1"/>
  <c r="Q22" i="1" s="1"/>
  <c r="O24" i="1"/>
  <c r="Q24" i="1" s="1"/>
  <c r="O25" i="1"/>
  <c r="Q25" i="1" s="1"/>
  <c r="O26" i="1"/>
  <c r="O30" i="1"/>
  <c r="Q30" i="1" s="1"/>
  <c r="O31" i="1"/>
  <c r="Q31" i="1" s="1"/>
  <c r="O37" i="1"/>
  <c r="Q37" i="1" s="1"/>
  <c r="O41" i="1"/>
  <c r="P73" i="1" s="1"/>
  <c r="Q20" i="1" l="1"/>
  <c r="Q76" i="1" s="1"/>
  <c r="P76" i="1"/>
  <c r="Q70" i="1"/>
  <c r="P70" i="1"/>
  <c r="P64" i="1"/>
  <c r="Q44" i="1"/>
  <c r="Q41" i="1"/>
  <c r="Q73" i="1" s="1"/>
  <c r="O38" i="1"/>
  <c r="Q38" i="1" s="1"/>
  <c r="Q49" i="1"/>
  <c r="Q35" i="1"/>
  <c r="Q32" i="1"/>
  <c r="Q26" i="1"/>
  <c r="Q15" i="1"/>
  <c r="Q64" i="1" l="1"/>
</calcChain>
</file>

<file path=xl/sharedStrings.xml><?xml version="1.0" encoding="utf-8"?>
<sst xmlns="http://schemas.openxmlformats.org/spreadsheetml/2006/main" count="265" uniqueCount="71">
  <si>
    <t xml:space="preserve">    823 W. 8th Street</t>
  </si>
  <si>
    <t xml:space="preserve">    Azusa, CA 91702</t>
  </si>
  <si>
    <t>Office Phone: 626-815-8859</t>
  </si>
  <si>
    <t>Office Fax:       626-815-8829</t>
  </si>
  <si>
    <t>Code</t>
  </si>
  <si>
    <t>Product Description</t>
  </si>
  <si>
    <t>Bulk / IW</t>
  </si>
  <si>
    <t>Pack Size (ounces)</t>
  </si>
  <si>
    <t>Case Count</t>
  </si>
  <si>
    <t>Servings Needed</t>
  </si>
  <si>
    <t>Cases Equivalent</t>
  </si>
  <si>
    <t xml:space="preserve">Commodity </t>
  </si>
  <si>
    <t>Drawdown per case</t>
  </si>
  <si>
    <t>Pounds Needed</t>
  </si>
  <si>
    <t>Value Per Pound</t>
  </si>
  <si>
    <t>PTV  ($)</t>
  </si>
  <si>
    <t>IW</t>
  </si>
  <si>
    <t xml:space="preserve">Bulk  </t>
  </si>
  <si>
    <t xml:space="preserve">100021 MOZ LM -SHRD </t>
  </si>
  <si>
    <t xml:space="preserve">WG Three Cheese Calzone 5.5 oz </t>
  </si>
  <si>
    <t>Bulk</t>
  </si>
  <si>
    <t>100021 MOZ LM Part Skim FRZ</t>
  </si>
  <si>
    <t xml:space="preserve">Bean and Cheese Empanada 5.2 oz </t>
  </si>
  <si>
    <t>Bean and Cheese Empanada 5.2 oz - Bulk</t>
  </si>
  <si>
    <t>WG Black Bean and Cheese Empanada 5.2oz IW</t>
  </si>
  <si>
    <t>WG Turkey Pepperoni Calzone, 5.5 oz</t>
  </si>
  <si>
    <t>WG Nacho Pretzel Pocket, 5.5 oz, IW</t>
  </si>
  <si>
    <t>WG Nacho Pretzel Pocket, 5.5 oz, Bulk</t>
  </si>
  <si>
    <t>WG Breakfast Empanda Egg, Cheese, and Potato 3.25oz</t>
  </si>
  <si>
    <t>Bean and Cheese Bowl, 4.0 oz</t>
  </si>
  <si>
    <t xml:space="preserve">WG Apple Cinnamon Muffin IW </t>
  </si>
  <si>
    <t xml:space="preserve">WG Banana Muffin IW  </t>
  </si>
  <si>
    <t xml:space="preserve">WG Blueberry Muffin IW </t>
  </si>
  <si>
    <t>WG Cherry Muffin</t>
  </si>
  <si>
    <t xml:space="preserve">WG Cheesy Cornbread Muffin IW  </t>
  </si>
  <si>
    <t xml:space="preserve">WG Cheesy Cornbread Muffin IW </t>
  </si>
  <si>
    <t>WG Chocolate Chip Muffin  Muffin</t>
  </si>
  <si>
    <t>WG Chocolate Chip Muffin</t>
  </si>
  <si>
    <t xml:space="preserve">WG Sweet Potato Chocolate Chip Muffin </t>
  </si>
  <si>
    <t>100317 Sweet Potatoes w/ Syrup Can - 6/10</t>
  </si>
  <si>
    <t>WG Blueberry  Muffin Top</t>
  </si>
  <si>
    <t>WG Double Chocolate Chip  Muffin Top</t>
  </si>
  <si>
    <t>WG Sweet Potato Chocolate Chip  Muffin Top</t>
  </si>
  <si>
    <t>WG Sunrise Muffin, fortified, IW, 100/3.5oz</t>
  </si>
  <si>
    <t>100046 Eggs Whole Frz CTN-6/5 Lb</t>
  </si>
  <si>
    <t>WG Cinnatwin 2.9oz IW</t>
  </si>
  <si>
    <t>WG Chocolate Chip Cookie Dough, 1.5 oz</t>
  </si>
  <si>
    <t>WG Chocolate Chip Cookie Dough with bags, 1.85 oz</t>
  </si>
  <si>
    <t>WG Breakfast Crumble w/carrot, zucchini, 3.4oz, IW</t>
  </si>
  <si>
    <t>WG Coffee Cake</t>
  </si>
  <si>
    <t>WG Mocha Crumble</t>
  </si>
  <si>
    <t>WG Cowboy Bread 3.4oz IW</t>
  </si>
  <si>
    <t>Peach Pancake Bowl 3.8oz 72pk IW</t>
  </si>
  <si>
    <t>Strawberry Pancake Bowl WG 3.8oz 72pk</t>
  </si>
  <si>
    <t>WG Cornbread Muffin, 2.5 oz, IW</t>
  </si>
  <si>
    <t>Commodity</t>
  </si>
  <si>
    <t>Total DF $ Needed</t>
  </si>
  <si>
    <t xml:space="preserve">                                                                WG Pepperoni and Cheese Croissant</t>
  </si>
  <si>
    <t>Commodity Calculator for SY 2026-2027</t>
  </si>
  <si>
    <t>100003 Cheese Ched Yel Shred Bag - 6/5LB</t>
  </si>
  <si>
    <t>100022 Cheese Moz Lm Part Skim FRZ LVS-8/6 LB</t>
  </si>
  <si>
    <t>Cornbread Muffin 2.5 oz 125 pack</t>
  </si>
  <si>
    <t>WG Cinnamon Crumble 2.9oz</t>
  </si>
  <si>
    <t>WG Ham and Cheese Croissant, Bulk</t>
  </si>
  <si>
    <t>WG Ham and Cheese Croissant, IW</t>
  </si>
  <si>
    <t>100046 Frz Eggs</t>
  </si>
  <si>
    <t>Cases Scheduled</t>
  </si>
  <si>
    <t>*Calculator is also available in Processor Link</t>
  </si>
  <si>
    <t>Revised 1/26/26</t>
  </si>
  <si>
    <t>Commodity Shipping Schedule</t>
  </si>
  <si>
    <t>WG Mantecada Muffin 2.9oz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</si>
</sst>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8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8"/>
      <name val="Helv"/>
    </font>
    <font>
      <sz val="11"/>
      <name val="Helv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8" fontId="9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184">
    <xf numFmtId="0" fontId="0" fillId="0" borderId="0" xfId="0"/>
    <xf numFmtId="2" fontId="0" fillId="0" borderId="0" xfId="0" applyNumberFormat="1"/>
    <xf numFmtId="164" fontId="0" fillId="0" borderId="0" xfId="0" applyNumberFormat="1"/>
    <xf numFmtId="2" fontId="8" fillId="2" borderId="1" xfId="0" applyNumberFormat="1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2" fontId="0" fillId="5" borderId="10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1" xfId="0" applyFill="1" applyBorder="1"/>
    <xf numFmtId="0" fontId="8" fillId="5" borderId="0" xfId="0" applyFont="1" applyFill="1"/>
    <xf numFmtId="0" fontId="8" fillId="5" borderId="11" xfId="0" applyFont="1" applyFill="1" applyBorder="1"/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0" xfId="0" applyFont="1" applyFill="1" applyAlignment="1">
      <alignment horizontal="left" vertical="top"/>
    </xf>
    <xf numFmtId="0" fontId="8" fillId="5" borderId="11" xfId="0" applyFont="1" applyFill="1" applyBorder="1" applyAlignment="1">
      <alignment horizontal="left" vertical="top"/>
    </xf>
    <xf numFmtId="2" fontId="0" fillId="5" borderId="9" xfId="0" applyNumberFormat="1" applyFill="1" applyBorder="1"/>
    <xf numFmtId="0" fontId="0" fillId="5" borderId="9" xfId="0" applyFill="1" applyBorder="1"/>
    <xf numFmtId="0" fontId="0" fillId="5" borderId="13" xfId="0" applyFill="1" applyBorder="1"/>
    <xf numFmtId="1" fontId="10" fillId="6" borderId="1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10" fillId="6" borderId="14" xfId="0" applyNumberFormat="1" applyFont="1" applyFill="1" applyBorder="1" applyAlignment="1">
      <alignment horizontal="center" vertical="center"/>
    </xf>
    <xf numFmtId="2" fontId="10" fillId="6" borderId="14" xfId="0" applyNumberFormat="1" applyFont="1" applyFill="1" applyBorder="1" applyAlignment="1">
      <alignment vertical="center"/>
    </xf>
    <xf numFmtId="1" fontId="10" fillId="3" borderId="14" xfId="0" applyNumberFormat="1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vertical="center"/>
    </xf>
    <xf numFmtId="2" fontId="10" fillId="3" borderId="14" xfId="0" applyNumberFormat="1" applyFont="1" applyFill="1" applyBorder="1" applyAlignment="1">
      <alignment vertical="center"/>
    </xf>
    <xf numFmtId="164" fontId="10" fillId="3" borderId="14" xfId="0" applyNumberFormat="1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4" fontId="10" fillId="6" borderId="19" xfId="0" applyNumberFormat="1" applyFont="1" applyFill="1" applyBorder="1" applyAlignment="1">
      <alignment horizontal="center" vertical="center"/>
    </xf>
    <xf numFmtId="2" fontId="10" fillId="6" borderId="19" xfId="0" applyNumberFormat="1" applyFont="1" applyFill="1" applyBorder="1" applyAlignment="1">
      <alignment vertical="center"/>
    </xf>
    <xf numFmtId="4" fontId="10" fillId="6" borderId="20" xfId="0" applyNumberFormat="1" applyFont="1" applyFill="1" applyBorder="1" applyAlignment="1">
      <alignment horizontal="center" vertical="center"/>
    </xf>
    <xf numFmtId="2" fontId="10" fillId="6" borderId="20" xfId="0" applyNumberFormat="1" applyFont="1" applyFill="1" applyBorder="1" applyAlignment="1">
      <alignment vertical="center"/>
    </xf>
    <xf numFmtId="164" fontId="10" fillId="6" borderId="20" xfId="0" applyNumberFormat="1" applyFont="1" applyFill="1" applyBorder="1" applyAlignment="1">
      <alignment vertical="center"/>
    </xf>
    <xf numFmtId="0" fontId="0" fillId="0" borderId="18" xfId="0" applyBorder="1"/>
    <xf numFmtId="0" fontId="10" fillId="0" borderId="21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1" fontId="10" fillId="7" borderId="14" xfId="0" applyNumberFormat="1" applyFont="1" applyFill="1" applyBorder="1" applyAlignment="1">
      <alignment horizontal="center" vertical="center" wrapText="1"/>
    </xf>
    <xf numFmtId="4" fontId="10" fillId="7" borderId="14" xfId="0" applyNumberFormat="1" applyFont="1" applyFill="1" applyBorder="1" applyAlignment="1">
      <alignment horizontal="center" vertical="center"/>
    </xf>
    <xf numFmtId="2" fontId="10" fillId="7" borderId="14" xfId="0" applyNumberFormat="1" applyFont="1" applyFill="1" applyBorder="1" applyAlignment="1">
      <alignment vertical="center"/>
    </xf>
    <xf numFmtId="164" fontId="10" fillId="7" borderId="14" xfId="0" applyNumberFormat="1" applyFont="1" applyFill="1" applyBorder="1" applyAlignment="1">
      <alignment vertical="center"/>
    </xf>
    <xf numFmtId="2" fontId="15" fillId="5" borderId="12" xfId="0" applyNumberFormat="1" applyFont="1" applyFill="1" applyBorder="1"/>
    <xf numFmtId="164" fontId="10" fillId="0" borderId="22" xfId="0" applyNumberFormat="1" applyFont="1" applyBorder="1" applyAlignment="1">
      <alignment vertical="center"/>
    </xf>
    <xf numFmtId="1" fontId="10" fillId="6" borderId="21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" fontId="10" fillId="8" borderId="14" xfId="0" applyNumberFormat="1" applyFont="1" applyFill="1" applyBorder="1" applyAlignment="1">
      <alignment horizontal="center" vertical="center"/>
    </xf>
    <xf numFmtId="2" fontId="10" fillId="8" borderId="14" xfId="0" applyNumberFormat="1" applyFont="1" applyFill="1" applyBorder="1" applyAlignment="1">
      <alignment vertical="center"/>
    </xf>
    <xf numFmtId="164" fontId="10" fillId="8" borderId="20" xfId="0" applyNumberFormat="1" applyFont="1" applyFill="1" applyBorder="1" applyAlignment="1">
      <alignment vertical="center"/>
    </xf>
    <xf numFmtId="1" fontId="10" fillId="8" borderId="20" xfId="0" applyNumberFormat="1" applyFont="1" applyFill="1" applyBorder="1" applyAlignment="1">
      <alignment horizontal="center" vertical="center" wrapText="1"/>
    </xf>
    <xf numFmtId="4" fontId="10" fillId="8" borderId="19" xfId="0" applyNumberFormat="1" applyFont="1" applyFill="1" applyBorder="1" applyAlignment="1">
      <alignment horizontal="center" vertical="center"/>
    </xf>
    <xf numFmtId="2" fontId="10" fillId="8" borderId="19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164" fontId="10" fillId="8" borderId="23" xfId="0" applyNumberFormat="1" applyFont="1" applyFill="1" applyBorder="1" applyAlignment="1">
      <alignment vertical="center"/>
    </xf>
    <xf numFmtId="1" fontId="10" fillId="9" borderId="21" xfId="0" applyNumberFormat="1" applyFont="1" applyFill="1" applyBorder="1" applyAlignment="1">
      <alignment horizontal="center" vertical="center" wrapText="1"/>
    </xf>
    <xf numFmtId="4" fontId="10" fillId="9" borderId="19" xfId="0" applyNumberFormat="1" applyFont="1" applyFill="1" applyBorder="1" applyAlignment="1">
      <alignment horizontal="center" vertical="center"/>
    </xf>
    <xf numFmtId="2" fontId="10" fillId="9" borderId="19" xfId="0" applyNumberFormat="1" applyFont="1" applyFill="1" applyBorder="1" applyAlignment="1">
      <alignment vertical="center"/>
    </xf>
    <xf numFmtId="164" fontId="10" fillId="9" borderId="20" xfId="0" applyNumberFormat="1" applyFont="1" applyFill="1" applyBorder="1" applyAlignment="1">
      <alignment vertical="center"/>
    </xf>
    <xf numFmtId="0" fontId="10" fillId="5" borderId="26" xfId="0" applyFont="1" applyFill="1" applyBorder="1" applyAlignment="1">
      <alignment horizontal="center" vertical="center"/>
    </xf>
    <xf numFmtId="8" fontId="10" fillId="3" borderId="27" xfId="1" applyFont="1" applyFill="1" applyBorder="1" applyAlignment="1" applyProtection="1">
      <alignment vertical="center"/>
    </xf>
    <xf numFmtId="8" fontId="10" fillId="8" borderId="6" xfId="1" applyFont="1" applyFill="1" applyBorder="1" applyAlignment="1" applyProtection="1">
      <alignment vertical="center"/>
    </xf>
    <xf numFmtId="0" fontId="10" fillId="5" borderId="7" xfId="0" applyFont="1" applyFill="1" applyBorder="1" applyAlignment="1">
      <alignment horizontal="center" vertical="center"/>
    </xf>
    <xf numFmtId="8" fontId="10" fillId="6" borderId="6" xfId="1" applyFont="1" applyFill="1" applyBorder="1" applyAlignment="1" applyProtection="1">
      <alignment vertical="center"/>
    </xf>
    <xf numFmtId="8" fontId="10" fillId="8" borderId="28" xfId="1" applyFont="1" applyFill="1" applyBorder="1" applyAlignment="1" applyProtection="1">
      <alignment vertical="center"/>
    </xf>
    <xf numFmtId="0" fontId="10" fillId="5" borderId="3" xfId="0" applyFont="1" applyFill="1" applyBorder="1" applyAlignment="1">
      <alignment horizontal="center" vertical="center"/>
    </xf>
    <xf numFmtId="8" fontId="10" fillId="6" borderId="29" xfId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center" vertical="center"/>
    </xf>
    <xf numFmtId="8" fontId="10" fillId="9" borderId="30" xfId="1" applyFont="1" applyFill="1" applyBorder="1" applyAlignment="1" applyProtection="1">
      <alignment vertical="center"/>
    </xf>
    <xf numFmtId="8" fontId="10" fillId="8" borderId="29" xfId="1" applyFont="1" applyFill="1" applyBorder="1" applyAlignment="1" applyProtection="1">
      <alignment vertical="center"/>
    </xf>
    <xf numFmtId="8" fontId="10" fillId="6" borderId="27" xfId="1" applyFont="1" applyFill="1" applyBorder="1" applyAlignment="1" applyProtection="1">
      <alignment vertical="center"/>
    </xf>
    <xf numFmtId="8" fontId="10" fillId="8" borderId="27" xfId="1" applyFont="1" applyFill="1" applyBorder="1" applyAlignment="1" applyProtection="1">
      <alignment vertical="center"/>
    </xf>
    <xf numFmtId="8" fontId="10" fillId="7" borderId="27" xfId="1" applyFont="1" applyFill="1" applyBorder="1" applyAlignment="1" applyProtection="1">
      <alignment vertical="center"/>
    </xf>
    <xf numFmtId="0" fontId="10" fillId="0" borderId="26" xfId="0" applyFont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1" fontId="10" fillId="3" borderId="20" xfId="0" applyNumberFormat="1" applyFont="1" applyFill="1" applyBorder="1" applyAlignment="1">
      <alignment horizontal="center" vertical="center" wrapText="1"/>
    </xf>
    <xf numFmtId="4" fontId="10" fillId="3" borderId="20" xfId="0" applyNumberFormat="1" applyFont="1" applyFill="1" applyBorder="1" applyAlignment="1">
      <alignment horizontal="center" vertical="center"/>
    </xf>
    <xf numFmtId="2" fontId="10" fillId="3" borderId="20" xfId="0" applyNumberFormat="1" applyFont="1" applyFill="1" applyBorder="1" applyAlignment="1">
      <alignment vertical="center"/>
    </xf>
    <xf numFmtId="164" fontId="10" fillId="3" borderId="20" xfId="0" applyNumberFormat="1" applyFont="1" applyFill="1" applyBorder="1" applyAlignment="1">
      <alignment vertical="center"/>
    </xf>
    <xf numFmtId="8" fontId="10" fillId="3" borderId="6" xfId="1" applyFont="1" applyFill="1" applyBorder="1" applyAlignment="1" applyProtection="1">
      <alignment vertical="center"/>
    </xf>
    <xf numFmtId="0" fontId="2" fillId="0" borderId="14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8" fontId="10" fillId="4" borderId="1" xfId="1" applyFont="1" applyFill="1" applyBorder="1" applyAlignment="1" applyProtection="1">
      <alignment vertical="center"/>
    </xf>
    <xf numFmtId="0" fontId="0" fillId="4" borderId="1" xfId="0" applyFill="1" applyBorder="1"/>
    <xf numFmtId="4" fontId="10" fillId="4" borderId="5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vertical="center"/>
    </xf>
    <xf numFmtId="164" fontId="10" fillId="4" borderId="5" xfId="0" applyNumberFormat="1" applyFont="1" applyFill="1" applyBorder="1" applyAlignment="1">
      <alignment vertical="center"/>
    </xf>
    <xf numFmtId="8" fontId="10" fillId="4" borderId="5" xfId="1" applyFont="1" applyFill="1" applyBorder="1" applyAlignment="1" applyProtection="1">
      <alignment vertical="center"/>
    </xf>
    <xf numFmtId="0" fontId="0" fillId="4" borderId="5" xfId="0" applyFill="1" applyBorder="1"/>
    <xf numFmtId="4" fontId="0" fillId="0" borderId="36" xfId="0" applyNumberFormat="1" applyBorder="1"/>
    <xf numFmtId="0" fontId="0" fillId="5" borderId="39" xfId="0" applyFill="1" applyBorder="1"/>
    <xf numFmtId="0" fontId="0" fillId="5" borderId="40" xfId="0" applyFill="1" applyBorder="1"/>
    <xf numFmtId="2" fontId="0" fillId="5" borderId="40" xfId="0" applyNumberFormat="1" applyFill="1" applyBorder="1"/>
    <xf numFmtId="2" fontId="15" fillId="5" borderId="40" xfId="0" applyNumberFormat="1" applyFont="1" applyFill="1" applyBorder="1"/>
    <xf numFmtId="0" fontId="0" fillId="0" borderId="40" xfId="0" applyBorder="1"/>
    <xf numFmtId="0" fontId="0" fillId="0" borderId="33" xfId="0" applyBorder="1"/>
    <xf numFmtId="0" fontId="0" fillId="5" borderId="32" xfId="0" applyFill="1" applyBorder="1"/>
    <xf numFmtId="0" fontId="8" fillId="5" borderId="32" xfId="0" applyFont="1" applyFill="1" applyBorder="1" applyAlignment="1">
      <alignment horizontal="left" vertical="top"/>
    </xf>
    <xf numFmtId="0" fontId="8" fillId="5" borderId="32" xfId="0" applyFont="1" applyFill="1" applyBorder="1" applyAlignment="1">
      <alignment horizontal="left"/>
    </xf>
    <xf numFmtId="0" fontId="8" fillId="5" borderId="32" xfId="0" applyFont="1" applyFill="1" applyBorder="1"/>
    <xf numFmtId="0" fontId="0" fillId="5" borderId="41" xfId="0" applyFill="1" applyBorder="1"/>
    <xf numFmtId="0" fontId="0" fillId="5" borderId="18" xfId="0" applyFill="1" applyBorder="1"/>
    <xf numFmtId="0" fontId="14" fillId="5" borderId="0" xfId="0" applyFont="1" applyFill="1" applyAlignment="1">
      <alignment vertical="center"/>
    </xf>
    <xf numFmtId="0" fontId="14" fillId="5" borderId="34" xfId="0" applyFont="1" applyFill="1" applyBorder="1" applyAlignment="1">
      <alignment vertical="center"/>
    </xf>
    <xf numFmtId="0" fontId="14" fillId="5" borderId="18" xfId="0" applyFont="1" applyFill="1" applyBorder="1" applyAlignment="1">
      <alignment vertical="center"/>
    </xf>
    <xf numFmtId="0" fontId="14" fillId="5" borderId="42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8" fillId="2" borderId="38" xfId="0" applyNumberFormat="1" applyFont="1" applyFill="1" applyBorder="1" applyAlignment="1">
      <alignment horizontal="center" vertical="center" wrapText="1"/>
    </xf>
    <xf numFmtId="2" fontId="8" fillId="2" borderId="36" xfId="0" applyNumberFormat="1" applyFont="1" applyFill="1" applyBorder="1" applyAlignment="1">
      <alignment horizontal="center" vertical="center" wrapText="1"/>
    </xf>
    <xf numFmtId="17" fontId="8" fillId="2" borderId="22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</cellXfs>
  <cellStyles count="4">
    <cellStyle name="Currency" xfId="1" builtinId="4"/>
    <cellStyle name="Normal" xfId="0" builtinId="0"/>
    <cellStyle name="Normal 2" xfId="2" xr:uid="{7D7BFAEF-4E73-4E87-AF6A-AB7B01708624}"/>
    <cellStyle name="Percent 2" xfId="3" xr:uid="{F15079C9-4F67-47EE-A9AD-5D4ABE83FE69}"/>
  </cellStyles>
  <dxfs count="0"/>
  <tableStyles count="0" defaultTableStyle="TableStyleMedium2" defaultPivotStyle="PivotStyleLight16"/>
  <colors>
    <mruColors>
      <color rgb="FFFFCCF9"/>
      <color rgb="FF996633"/>
      <color rgb="FFF9F97F"/>
      <color rgb="FFE9F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E72A4F80-2C06-4402-857B-7D228B983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75"/>
  <sheetViews>
    <sheetView tabSelected="1" zoomScale="60" zoomScaleNormal="60" workbookViewId="0">
      <selection activeCell="Q68" sqref="Q68"/>
    </sheetView>
  </sheetViews>
  <sheetFormatPr defaultColWidth="9.109375" defaultRowHeight="12.6" x14ac:dyDescent="0.25"/>
  <cols>
    <col min="1" max="1" width="2.44140625" customWidth="1"/>
    <col min="2" max="2" width="19.88671875" customWidth="1"/>
    <col min="3" max="4" width="9.109375" customWidth="1"/>
    <col min="5" max="5" width="14.109375" customWidth="1"/>
    <col min="6" max="6" width="6.88671875" customWidth="1"/>
    <col min="7" max="7" width="5.33203125" customWidth="1"/>
    <col min="8" max="8" width="9" customWidth="1"/>
    <col min="9" max="9" width="9.88671875" customWidth="1"/>
    <col min="10" max="10" width="8.44140625" customWidth="1"/>
    <col min="11" max="12" width="13.44140625" customWidth="1"/>
    <col min="13" max="13" width="26.44140625" customWidth="1"/>
    <col min="14" max="14" width="13.44140625" customWidth="1"/>
    <col min="15" max="15" width="25.6640625" style="1" customWidth="1"/>
    <col min="16" max="16" width="11" style="1" customWidth="1"/>
    <col min="17" max="17" width="18.88671875" customWidth="1"/>
  </cols>
  <sheetData>
    <row r="1" spans="2:17" x14ac:dyDescent="0.25"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19"/>
      <c r="Q1" s="47" t="s">
        <v>68</v>
      </c>
    </row>
    <row r="2" spans="2:17" ht="15" customHeight="1" x14ac:dyDescent="0.25">
      <c r="B2" s="10"/>
      <c r="C2" s="9"/>
      <c r="D2" s="9"/>
      <c r="E2" s="147" t="s">
        <v>58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8"/>
    </row>
    <row r="3" spans="2:17" ht="15" customHeight="1" x14ac:dyDescent="0.25">
      <c r="B3" s="10"/>
      <c r="C3" s="9"/>
      <c r="D3" s="9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/>
    </row>
    <row r="4" spans="2:17" ht="32.1" customHeight="1" x14ac:dyDescent="0.25">
      <c r="B4" s="10"/>
      <c r="C4" s="9"/>
      <c r="D4" s="9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2:17" ht="15" customHeight="1" x14ac:dyDescent="0.25">
      <c r="B5" s="18" t="s">
        <v>0</v>
      </c>
      <c r="C5" s="17"/>
      <c r="D5" s="1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2:17" ht="23.25" customHeight="1" x14ac:dyDescent="0.25">
      <c r="B6" s="18" t="s">
        <v>1</v>
      </c>
      <c r="C6" s="17"/>
      <c r="D6" s="1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</row>
    <row r="7" spans="2:17" ht="13.5" customHeight="1" x14ac:dyDescent="0.3">
      <c r="B7" s="16" t="s">
        <v>2</v>
      </c>
      <c r="C7" s="15"/>
      <c r="D7" s="15"/>
      <c r="E7" s="14"/>
      <c r="F7" s="14"/>
      <c r="G7" s="14"/>
      <c r="H7" s="14"/>
      <c r="I7" s="14"/>
      <c r="J7" s="14"/>
      <c r="K7" s="157" t="s">
        <v>67</v>
      </c>
      <c r="L7" s="157"/>
      <c r="M7" s="157"/>
      <c r="N7" s="157"/>
      <c r="O7" s="14"/>
      <c r="P7" s="14"/>
      <c r="Q7" s="13"/>
    </row>
    <row r="8" spans="2:17" ht="15" customHeight="1" x14ac:dyDescent="0.3">
      <c r="B8" s="12" t="s">
        <v>3</v>
      </c>
      <c r="C8" s="11"/>
      <c r="E8" s="11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7"/>
    </row>
    <row r="9" spans="2:17" x14ac:dyDescent="0.25"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7"/>
    </row>
    <row r="10" spans="2:17" ht="15" customHeight="1" x14ac:dyDescent="0.25">
      <c r="B10" s="158" t="s">
        <v>4</v>
      </c>
      <c r="C10" s="158" t="s">
        <v>5</v>
      </c>
      <c r="D10" s="158"/>
      <c r="E10" s="158"/>
      <c r="F10" s="158"/>
      <c r="G10" s="158"/>
      <c r="H10" s="152" t="s">
        <v>6</v>
      </c>
      <c r="I10" s="155" t="s">
        <v>7</v>
      </c>
      <c r="J10" s="155" t="s">
        <v>8</v>
      </c>
      <c r="K10" s="152" t="s">
        <v>9</v>
      </c>
      <c r="L10" s="155" t="s">
        <v>10</v>
      </c>
      <c r="M10" s="152" t="s">
        <v>11</v>
      </c>
      <c r="N10" s="152" t="s">
        <v>12</v>
      </c>
      <c r="O10" s="149" t="s">
        <v>13</v>
      </c>
      <c r="P10" s="149" t="s">
        <v>14</v>
      </c>
      <c r="Q10" s="149" t="s">
        <v>15</v>
      </c>
    </row>
    <row r="11" spans="2:17" ht="15" customHeight="1" x14ac:dyDescent="0.25">
      <c r="B11" s="158"/>
      <c r="C11" s="158"/>
      <c r="D11" s="158"/>
      <c r="E11" s="158"/>
      <c r="F11" s="158"/>
      <c r="G11" s="158"/>
      <c r="H11" s="153"/>
      <c r="I11" s="155"/>
      <c r="J11" s="155"/>
      <c r="K11" s="153"/>
      <c r="L11" s="155"/>
      <c r="M11" s="153"/>
      <c r="N11" s="153"/>
      <c r="O11" s="150"/>
      <c r="P11" s="150"/>
      <c r="Q11" s="150"/>
    </row>
    <row r="12" spans="2:17" ht="15" customHeight="1" thickBot="1" x14ac:dyDescent="0.3">
      <c r="B12" s="159"/>
      <c r="C12" s="159"/>
      <c r="D12" s="159"/>
      <c r="E12" s="159"/>
      <c r="F12" s="159"/>
      <c r="G12" s="159"/>
      <c r="H12" s="154"/>
      <c r="I12" s="156"/>
      <c r="J12" s="156"/>
      <c r="K12" s="154"/>
      <c r="L12" s="156"/>
      <c r="M12" s="154"/>
      <c r="N12" s="154"/>
      <c r="O12" s="151"/>
      <c r="P12" s="151"/>
      <c r="Q12" s="151"/>
    </row>
    <row r="13" spans="2:17" ht="33" customHeight="1" thickBot="1" x14ac:dyDescent="0.3">
      <c r="B13" s="68">
        <v>32540</v>
      </c>
      <c r="C13" s="162" t="s">
        <v>63</v>
      </c>
      <c r="D13" s="136"/>
      <c r="E13" s="136"/>
      <c r="F13" s="136"/>
      <c r="G13" s="136"/>
      <c r="H13" s="94" t="s">
        <v>20</v>
      </c>
      <c r="I13" s="24">
        <v>3.6</v>
      </c>
      <c r="J13" s="23">
        <v>60</v>
      </c>
      <c r="K13" s="42">
        <v>0</v>
      </c>
      <c r="L13" s="25">
        <f t="shared" ref="L13" si="0">(K13/J13)</f>
        <v>0</v>
      </c>
      <c r="M13" s="28" t="s">
        <v>44</v>
      </c>
      <c r="N13" s="29">
        <v>0.11</v>
      </c>
      <c r="O13" s="30">
        <f t="shared" ref="O13" si="1">N13*L13</f>
        <v>0</v>
      </c>
      <c r="P13" s="31">
        <v>2.4211999999999998</v>
      </c>
      <c r="Q13" s="69">
        <f t="shared" ref="Q13" si="2">(P13*O13)</f>
        <v>0</v>
      </c>
    </row>
    <row r="14" spans="2:17" ht="33" customHeight="1" thickBot="1" x14ac:dyDescent="0.3">
      <c r="B14" s="68">
        <v>32541</v>
      </c>
      <c r="C14" s="162" t="s">
        <v>64</v>
      </c>
      <c r="D14" s="136"/>
      <c r="E14" s="136"/>
      <c r="F14" s="136"/>
      <c r="G14" s="136"/>
      <c r="H14" s="94" t="s">
        <v>16</v>
      </c>
      <c r="I14" s="24">
        <v>3.6</v>
      </c>
      <c r="J14" s="23">
        <v>60</v>
      </c>
      <c r="K14" s="42">
        <v>0</v>
      </c>
      <c r="L14" s="25">
        <f t="shared" ref="L14" si="3">(K14/J14)</f>
        <v>0</v>
      </c>
      <c r="M14" s="28" t="s">
        <v>44</v>
      </c>
      <c r="N14" s="29">
        <v>0.11</v>
      </c>
      <c r="O14" s="30">
        <f t="shared" ref="O14" si="4">N14*L14</f>
        <v>0</v>
      </c>
      <c r="P14" s="31">
        <v>2.4211999999999998</v>
      </c>
      <c r="Q14" s="69">
        <f t="shared" ref="Q14" si="5">(P14*O14)</f>
        <v>0</v>
      </c>
    </row>
    <row r="15" spans="2:17" s="39" customFormat="1" ht="38.25" customHeight="1" thickBot="1" x14ac:dyDescent="0.3">
      <c r="B15" s="71">
        <v>50231</v>
      </c>
      <c r="C15" s="160" t="s">
        <v>19</v>
      </c>
      <c r="D15" s="160"/>
      <c r="E15" s="160"/>
      <c r="F15" s="160"/>
      <c r="G15" s="160"/>
      <c r="H15" s="52" t="s">
        <v>17</v>
      </c>
      <c r="I15" s="41">
        <v>5.5</v>
      </c>
      <c r="J15" s="40">
        <v>80</v>
      </c>
      <c r="K15" s="42">
        <v>0</v>
      </c>
      <c r="L15" s="25">
        <f t="shared" ref="L15:L56" si="6">(K15/J15)</f>
        <v>0</v>
      </c>
      <c r="M15" s="49" t="s">
        <v>21</v>
      </c>
      <c r="N15" s="36">
        <v>7.8</v>
      </c>
      <c r="O15" s="37">
        <f>N15*L15</f>
        <v>0</v>
      </c>
      <c r="P15" s="38">
        <v>1.9773000000000001</v>
      </c>
      <c r="Q15" s="72">
        <f t="shared" ref="Q15:Q25" si="7">(P15*O15)</f>
        <v>0</v>
      </c>
    </row>
    <row r="16" spans="2:17" ht="38.25" customHeight="1" thickBot="1" x14ac:dyDescent="0.3">
      <c r="B16" s="68">
        <v>50231</v>
      </c>
      <c r="C16" s="136" t="s">
        <v>19</v>
      </c>
      <c r="D16" s="136"/>
      <c r="E16" s="136"/>
      <c r="F16" s="136"/>
      <c r="G16" s="136"/>
      <c r="H16" s="50" t="s">
        <v>20</v>
      </c>
      <c r="I16" s="33">
        <v>5.5</v>
      </c>
      <c r="J16" s="32">
        <v>80</v>
      </c>
      <c r="K16" s="42">
        <v>0</v>
      </c>
      <c r="L16" s="25">
        <f t="shared" si="6"/>
        <v>0</v>
      </c>
      <c r="M16" s="58" t="s">
        <v>59</v>
      </c>
      <c r="N16" s="59">
        <v>2</v>
      </c>
      <c r="O16" s="60">
        <f t="shared" ref="O16:O25" si="8">N16*L16</f>
        <v>0</v>
      </c>
      <c r="P16" s="63">
        <v>2.1711999999999998</v>
      </c>
      <c r="Q16" s="73">
        <f>(P16*O16)</f>
        <v>0</v>
      </c>
    </row>
    <row r="17" spans="2:17" ht="36" customHeight="1" thickBot="1" x14ac:dyDescent="0.3">
      <c r="B17" s="74">
        <v>50241</v>
      </c>
      <c r="C17" s="161" t="s">
        <v>19</v>
      </c>
      <c r="D17" s="161"/>
      <c r="E17" s="161"/>
      <c r="F17" s="161"/>
      <c r="G17" s="161"/>
      <c r="H17" s="50" t="s">
        <v>16</v>
      </c>
      <c r="I17" s="33">
        <v>5.5</v>
      </c>
      <c r="J17" s="32">
        <v>80</v>
      </c>
      <c r="K17" s="42">
        <v>0</v>
      </c>
      <c r="L17" s="25">
        <f t="shared" si="6"/>
        <v>0</v>
      </c>
      <c r="M17" s="49" t="s">
        <v>21</v>
      </c>
      <c r="N17" s="34">
        <v>7.8</v>
      </c>
      <c r="O17" s="35">
        <f t="shared" si="8"/>
        <v>0</v>
      </c>
      <c r="P17" s="38">
        <v>1.9773000000000001</v>
      </c>
      <c r="Q17" s="75">
        <f t="shared" si="7"/>
        <v>0</v>
      </c>
    </row>
    <row r="18" spans="2:17" ht="36" customHeight="1" thickBot="1" x14ac:dyDescent="0.3">
      <c r="B18" s="74">
        <v>50241</v>
      </c>
      <c r="C18" s="161" t="s">
        <v>19</v>
      </c>
      <c r="D18" s="161"/>
      <c r="E18" s="161"/>
      <c r="F18" s="161"/>
      <c r="G18" s="161"/>
      <c r="H18" s="50" t="s">
        <v>16</v>
      </c>
      <c r="I18" s="33">
        <v>5.5</v>
      </c>
      <c r="J18" s="32">
        <v>80</v>
      </c>
      <c r="K18" s="42">
        <v>0</v>
      </c>
      <c r="L18" s="25">
        <f t="shared" si="6"/>
        <v>0</v>
      </c>
      <c r="M18" s="58" t="s">
        <v>59</v>
      </c>
      <c r="N18" s="59">
        <v>2</v>
      </c>
      <c r="O18" s="56">
        <f t="shared" si="8"/>
        <v>0</v>
      </c>
      <c r="P18" s="57">
        <v>2.1711999999999998</v>
      </c>
      <c r="Q18" s="70">
        <f>(P18*O18)</f>
        <v>0</v>
      </c>
    </row>
    <row r="19" spans="2:17" ht="36" customHeight="1" thickBot="1" x14ac:dyDescent="0.3">
      <c r="B19" s="68">
        <v>50263</v>
      </c>
      <c r="C19" s="162" t="s">
        <v>63</v>
      </c>
      <c r="D19" s="136"/>
      <c r="E19" s="136"/>
      <c r="F19" s="136"/>
      <c r="G19" s="136"/>
      <c r="H19" s="94" t="s">
        <v>20</v>
      </c>
      <c r="I19" s="24">
        <v>3.6</v>
      </c>
      <c r="J19" s="23">
        <v>96</v>
      </c>
      <c r="K19" s="42">
        <v>0</v>
      </c>
      <c r="L19" s="25">
        <f t="shared" si="6"/>
        <v>0</v>
      </c>
      <c r="M19" s="28" t="s">
        <v>44</v>
      </c>
      <c r="N19" s="29">
        <v>0.18</v>
      </c>
      <c r="O19" s="30">
        <f t="shared" si="8"/>
        <v>0</v>
      </c>
      <c r="P19" s="31">
        <v>2.4211999999999998</v>
      </c>
      <c r="Q19" s="69">
        <f t="shared" ref="Q19:Q20" si="9">(P19*O19)</f>
        <v>0</v>
      </c>
    </row>
    <row r="20" spans="2:17" ht="36" customHeight="1" thickBot="1" x14ac:dyDescent="0.3">
      <c r="B20" s="76">
        <v>50267</v>
      </c>
      <c r="C20" s="61" t="s">
        <v>57</v>
      </c>
      <c r="D20" s="53"/>
      <c r="E20" s="53"/>
      <c r="F20" s="53"/>
      <c r="G20" s="54"/>
      <c r="H20" s="62" t="s">
        <v>16</v>
      </c>
      <c r="I20" s="33">
        <v>4.5</v>
      </c>
      <c r="J20" s="32">
        <v>50</v>
      </c>
      <c r="K20" s="42">
        <v>0</v>
      </c>
      <c r="L20" s="25">
        <f t="shared" si="6"/>
        <v>0</v>
      </c>
      <c r="M20" s="64" t="s">
        <v>60</v>
      </c>
      <c r="N20" s="65">
        <v>5.03</v>
      </c>
      <c r="O20" s="66">
        <f t="shared" si="8"/>
        <v>0</v>
      </c>
      <c r="P20" s="67">
        <v>1.8050999999999999</v>
      </c>
      <c r="Q20" s="77">
        <f t="shared" si="9"/>
        <v>0</v>
      </c>
    </row>
    <row r="21" spans="2:17" ht="36" customHeight="1" thickBot="1" x14ac:dyDescent="0.3">
      <c r="B21" s="74">
        <v>50451</v>
      </c>
      <c r="C21" s="140" t="s">
        <v>22</v>
      </c>
      <c r="D21" s="141"/>
      <c r="E21" s="141"/>
      <c r="F21" s="141"/>
      <c r="G21" s="145"/>
      <c r="H21" s="50" t="s">
        <v>16</v>
      </c>
      <c r="I21" s="33">
        <v>5.2</v>
      </c>
      <c r="J21" s="32">
        <v>80</v>
      </c>
      <c r="K21" s="42">
        <v>0</v>
      </c>
      <c r="L21" s="25">
        <f t="shared" si="6"/>
        <v>0</v>
      </c>
      <c r="M21" s="58" t="s">
        <v>59</v>
      </c>
      <c r="N21" s="59">
        <v>4.2699999999999996</v>
      </c>
      <c r="O21" s="60">
        <f t="shared" si="8"/>
        <v>0</v>
      </c>
      <c r="P21" s="57">
        <v>2.1711999999999998</v>
      </c>
      <c r="Q21" s="78">
        <f t="shared" si="7"/>
        <v>0</v>
      </c>
    </row>
    <row r="22" spans="2:17" ht="36" customHeight="1" thickBot="1" x14ac:dyDescent="0.3">
      <c r="B22" s="74">
        <v>50452</v>
      </c>
      <c r="C22" s="140" t="s">
        <v>23</v>
      </c>
      <c r="D22" s="141"/>
      <c r="E22" s="141"/>
      <c r="F22" s="141"/>
      <c r="G22" s="145"/>
      <c r="H22" s="51" t="s">
        <v>20</v>
      </c>
      <c r="I22" s="33">
        <v>5.2</v>
      </c>
      <c r="J22" s="32">
        <v>80</v>
      </c>
      <c r="K22" s="42">
        <v>0</v>
      </c>
      <c r="L22" s="25">
        <f t="shared" si="6"/>
        <v>0</v>
      </c>
      <c r="M22" s="58" t="s">
        <v>59</v>
      </c>
      <c r="N22" s="59">
        <v>4.2699999999999996</v>
      </c>
      <c r="O22" s="60">
        <f t="shared" si="8"/>
        <v>0</v>
      </c>
      <c r="P22" s="57">
        <v>2.1711999999999998</v>
      </c>
      <c r="Q22" s="78">
        <f t="shared" si="7"/>
        <v>0</v>
      </c>
    </row>
    <row r="23" spans="2:17" ht="36" customHeight="1" thickBot="1" x14ac:dyDescent="0.3">
      <c r="B23" s="74">
        <v>50461</v>
      </c>
      <c r="C23" s="140" t="s">
        <v>24</v>
      </c>
      <c r="D23" s="144"/>
      <c r="E23" s="144"/>
      <c r="F23" s="144"/>
      <c r="G23" s="145"/>
      <c r="H23" s="51" t="s">
        <v>16</v>
      </c>
      <c r="I23" s="33">
        <v>5.2</v>
      </c>
      <c r="J23" s="32">
        <v>80</v>
      </c>
      <c r="K23" s="42">
        <v>0</v>
      </c>
      <c r="L23" s="25">
        <f t="shared" si="6"/>
        <v>0</v>
      </c>
      <c r="M23" s="58" t="s">
        <v>59</v>
      </c>
      <c r="N23" s="59">
        <v>5.95</v>
      </c>
      <c r="O23" s="60">
        <f t="shared" si="8"/>
        <v>0</v>
      </c>
      <c r="P23" s="57">
        <v>2.1711999999999998</v>
      </c>
      <c r="Q23" s="78">
        <f t="shared" si="7"/>
        <v>0</v>
      </c>
    </row>
    <row r="24" spans="2:17" ht="45" customHeight="1" thickBot="1" x14ac:dyDescent="0.3">
      <c r="B24" s="68">
        <v>50711</v>
      </c>
      <c r="C24" s="136" t="s">
        <v>25</v>
      </c>
      <c r="D24" s="136"/>
      <c r="E24" s="136"/>
      <c r="F24" s="136"/>
      <c r="G24" s="136"/>
      <c r="H24" s="51" t="s">
        <v>20</v>
      </c>
      <c r="I24" s="24">
        <v>5.5</v>
      </c>
      <c r="J24" s="23">
        <v>80</v>
      </c>
      <c r="K24" s="42">
        <v>0</v>
      </c>
      <c r="L24" s="25">
        <f t="shared" si="6"/>
        <v>0</v>
      </c>
      <c r="M24" s="49" t="s">
        <v>21</v>
      </c>
      <c r="N24" s="26">
        <v>9.31</v>
      </c>
      <c r="O24" s="27">
        <f t="shared" si="8"/>
        <v>0</v>
      </c>
      <c r="P24" s="38">
        <v>1.9773000000000001</v>
      </c>
      <c r="Q24" s="79">
        <f t="shared" si="7"/>
        <v>0</v>
      </c>
    </row>
    <row r="25" spans="2:17" ht="45" customHeight="1" thickBot="1" x14ac:dyDescent="0.3">
      <c r="B25" s="68">
        <v>50721</v>
      </c>
      <c r="C25" s="136" t="s">
        <v>25</v>
      </c>
      <c r="D25" s="136"/>
      <c r="E25" s="136"/>
      <c r="F25" s="136"/>
      <c r="G25" s="136"/>
      <c r="H25" s="51" t="s">
        <v>16</v>
      </c>
      <c r="I25" s="24">
        <v>5.5</v>
      </c>
      <c r="J25" s="23">
        <v>80</v>
      </c>
      <c r="K25" s="42">
        <v>0</v>
      </c>
      <c r="L25" s="25">
        <f t="shared" si="6"/>
        <v>0</v>
      </c>
      <c r="M25" s="49" t="s">
        <v>21</v>
      </c>
      <c r="N25" s="26">
        <v>9.31</v>
      </c>
      <c r="O25" s="27">
        <f t="shared" si="8"/>
        <v>0</v>
      </c>
      <c r="P25" s="38">
        <v>1.9773000000000001</v>
      </c>
      <c r="Q25" s="79">
        <f t="shared" si="7"/>
        <v>0</v>
      </c>
    </row>
    <row r="26" spans="2:17" ht="45" customHeight="1" thickBot="1" x14ac:dyDescent="0.3">
      <c r="B26" s="68">
        <v>50821</v>
      </c>
      <c r="C26" s="136" t="s">
        <v>26</v>
      </c>
      <c r="D26" s="136"/>
      <c r="E26" s="136"/>
      <c r="F26" s="136"/>
      <c r="G26" s="136"/>
      <c r="H26" s="51" t="s">
        <v>16</v>
      </c>
      <c r="I26" s="24">
        <v>5.5</v>
      </c>
      <c r="J26" s="23">
        <v>80</v>
      </c>
      <c r="K26" s="42">
        <v>0</v>
      </c>
      <c r="L26" s="25">
        <f t="shared" si="6"/>
        <v>0</v>
      </c>
      <c r="M26" s="49" t="s">
        <v>21</v>
      </c>
      <c r="N26" s="26">
        <v>5.55</v>
      </c>
      <c r="O26" s="27">
        <f t="shared" ref="O26:O29" si="10">N26*L26</f>
        <v>0</v>
      </c>
      <c r="P26" s="38">
        <v>1.9773000000000001</v>
      </c>
      <c r="Q26" s="79">
        <f t="shared" ref="Q26:Q27" si="11">(P26*O26)</f>
        <v>0</v>
      </c>
    </row>
    <row r="27" spans="2:17" ht="45" customHeight="1" thickBot="1" x14ac:dyDescent="0.3">
      <c r="B27" s="68">
        <v>50821</v>
      </c>
      <c r="C27" s="136" t="s">
        <v>26</v>
      </c>
      <c r="D27" s="136"/>
      <c r="E27" s="136"/>
      <c r="F27" s="136"/>
      <c r="G27" s="136"/>
      <c r="H27" s="51" t="s">
        <v>16</v>
      </c>
      <c r="I27" s="24">
        <v>5.5</v>
      </c>
      <c r="J27" s="23">
        <v>80</v>
      </c>
      <c r="K27" s="42">
        <v>0</v>
      </c>
      <c r="L27" s="25">
        <f t="shared" si="6"/>
        <v>0</v>
      </c>
      <c r="M27" s="58" t="s">
        <v>59</v>
      </c>
      <c r="N27" s="55">
        <v>4.45</v>
      </c>
      <c r="O27" s="56">
        <f t="shared" si="10"/>
        <v>0</v>
      </c>
      <c r="P27" s="57">
        <v>2.1711999999999998</v>
      </c>
      <c r="Q27" s="80">
        <f t="shared" si="11"/>
        <v>0</v>
      </c>
    </row>
    <row r="28" spans="2:17" ht="45" customHeight="1" thickBot="1" x14ac:dyDescent="0.3">
      <c r="B28" s="68">
        <v>50831</v>
      </c>
      <c r="C28" s="140" t="s">
        <v>27</v>
      </c>
      <c r="D28" s="144"/>
      <c r="E28" s="144"/>
      <c r="F28" s="144"/>
      <c r="G28" s="145"/>
      <c r="H28" s="51" t="s">
        <v>20</v>
      </c>
      <c r="I28" s="24">
        <v>5.5</v>
      </c>
      <c r="J28" s="23">
        <v>80</v>
      </c>
      <c r="K28" s="42">
        <v>0</v>
      </c>
      <c r="L28" s="25">
        <f t="shared" si="6"/>
        <v>0</v>
      </c>
      <c r="M28" s="49" t="s">
        <v>21</v>
      </c>
      <c r="N28" s="26">
        <v>5.55</v>
      </c>
      <c r="O28" s="27">
        <f t="shared" si="10"/>
        <v>0</v>
      </c>
      <c r="P28" s="38">
        <v>1.9773000000000001</v>
      </c>
      <c r="Q28" s="79">
        <f t="shared" ref="Q28:Q29" si="12">(P28*O28)</f>
        <v>0</v>
      </c>
    </row>
    <row r="29" spans="2:17" ht="45" customHeight="1" thickBot="1" x14ac:dyDescent="0.3">
      <c r="B29" s="68">
        <v>50831</v>
      </c>
      <c r="C29" s="140" t="s">
        <v>27</v>
      </c>
      <c r="D29" s="144"/>
      <c r="E29" s="144"/>
      <c r="F29" s="144"/>
      <c r="G29" s="145"/>
      <c r="H29" s="51" t="s">
        <v>20</v>
      </c>
      <c r="I29" s="24">
        <v>5.5</v>
      </c>
      <c r="J29" s="23">
        <v>80</v>
      </c>
      <c r="K29" s="42">
        <v>0</v>
      </c>
      <c r="L29" s="25">
        <f t="shared" si="6"/>
        <v>0</v>
      </c>
      <c r="M29" s="58" t="s">
        <v>59</v>
      </c>
      <c r="N29" s="55">
        <v>4.45</v>
      </c>
      <c r="O29" s="56">
        <f t="shared" si="10"/>
        <v>0</v>
      </c>
      <c r="P29" s="57">
        <v>2.1711999999999998</v>
      </c>
      <c r="Q29" s="80">
        <f t="shared" si="12"/>
        <v>0</v>
      </c>
    </row>
    <row r="30" spans="2:17" ht="36" customHeight="1" thickBot="1" x14ac:dyDescent="0.3">
      <c r="B30" s="68">
        <v>53551</v>
      </c>
      <c r="C30" s="136" t="s">
        <v>28</v>
      </c>
      <c r="D30" s="136"/>
      <c r="E30" s="136"/>
      <c r="F30" s="136"/>
      <c r="G30" s="136"/>
      <c r="H30" s="51" t="s">
        <v>16</v>
      </c>
      <c r="I30" s="24">
        <v>3.25</v>
      </c>
      <c r="J30" s="23">
        <v>100</v>
      </c>
      <c r="K30" s="42">
        <v>0</v>
      </c>
      <c r="L30" s="25">
        <f t="shared" si="6"/>
        <v>0</v>
      </c>
      <c r="M30" s="49" t="s">
        <v>21</v>
      </c>
      <c r="N30" s="26">
        <v>2.21</v>
      </c>
      <c r="O30" s="27">
        <f t="shared" ref="O30" si="13">N30*L30</f>
        <v>0</v>
      </c>
      <c r="P30" s="38">
        <v>1.9773000000000001</v>
      </c>
      <c r="Q30" s="79">
        <f t="shared" ref="Q30" si="14">(P30*O30)</f>
        <v>0</v>
      </c>
    </row>
    <row r="31" spans="2:17" ht="36" customHeight="1" thickBot="1" x14ac:dyDescent="0.3">
      <c r="B31" s="68">
        <v>55999</v>
      </c>
      <c r="C31" s="136" t="s">
        <v>29</v>
      </c>
      <c r="D31" s="136"/>
      <c r="E31" s="136"/>
      <c r="F31" s="136"/>
      <c r="G31" s="136"/>
      <c r="H31" s="51" t="s">
        <v>16</v>
      </c>
      <c r="I31" s="24">
        <v>4</v>
      </c>
      <c r="J31" s="23">
        <v>72</v>
      </c>
      <c r="K31" s="42">
        <v>0</v>
      </c>
      <c r="L31" s="25">
        <f t="shared" si="6"/>
        <v>0</v>
      </c>
      <c r="M31" s="58" t="s">
        <v>59</v>
      </c>
      <c r="N31" s="55">
        <v>5.27</v>
      </c>
      <c r="O31" s="56">
        <f t="shared" ref="O31:O36" si="15">N31*L31</f>
        <v>0</v>
      </c>
      <c r="P31" s="57">
        <v>2.1711999999999998</v>
      </c>
      <c r="Q31" s="80">
        <f t="shared" ref="Q31:Q36" si="16">(P31*O31)</f>
        <v>0</v>
      </c>
    </row>
    <row r="32" spans="2:17" ht="36" customHeight="1" thickBot="1" x14ac:dyDescent="0.3">
      <c r="B32" s="68">
        <v>60126</v>
      </c>
      <c r="C32" s="136" t="s">
        <v>30</v>
      </c>
      <c r="D32" s="136"/>
      <c r="E32" s="136"/>
      <c r="F32" s="136"/>
      <c r="G32" s="136"/>
      <c r="H32" s="51" t="s">
        <v>16</v>
      </c>
      <c r="I32" s="24">
        <v>3</v>
      </c>
      <c r="J32" s="23">
        <v>120</v>
      </c>
      <c r="K32" s="42">
        <v>0</v>
      </c>
      <c r="L32" s="25">
        <f t="shared" si="6"/>
        <v>0</v>
      </c>
      <c r="M32" s="28" t="s">
        <v>44</v>
      </c>
      <c r="N32" s="29">
        <v>2.04</v>
      </c>
      <c r="O32" s="30">
        <f t="shared" si="15"/>
        <v>0</v>
      </c>
      <c r="P32" s="31">
        <v>2.4211999999999998</v>
      </c>
      <c r="Q32" s="69">
        <f t="shared" si="16"/>
        <v>0</v>
      </c>
    </row>
    <row r="33" spans="2:17" ht="36" customHeight="1" thickBot="1" x14ac:dyDescent="0.3">
      <c r="B33" s="68">
        <v>60226</v>
      </c>
      <c r="C33" s="136" t="s">
        <v>31</v>
      </c>
      <c r="D33" s="136"/>
      <c r="E33" s="136"/>
      <c r="F33" s="136"/>
      <c r="G33" s="136"/>
      <c r="H33" s="51" t="s">
        <v>16</v>
      </c>
      <c r="I33" s="24">
        <v>3</v>
      </c>
      <c r="J33" s="23">
        <v>120</v>
      </c>
      <c r="K33" s="42">
        <v>0</v>
      </c>
      <c r="L33" s="25">
        <f t="shared" si="6"/>
        <v>0</v>
      </c>
      <c r="M33" s="28" t="s">
        <v>44</v>
      </c>
      <c r="N33" s="29">
        <v>1.95</v>
      </c>
      <c r="O33" s="30">
        <f t="shared" si="15"/>
        <v>0</v>
      </c>
      <c r="P33" s="31">
        <v>2.4211999999999998</v>
      </c>
      <c r="Q33" s="69">
        <f t="shared" si="16"/>
        <v>0</v>
      </c>
    </row>
    <row r="34" spans="2:17" ht="36" customHeight="1" thickBot="1" x14ac:dyDescent="0.3">
      <c r="B34" s="68">
        <v>60326</v>
      </c>
      <c r="C34" s="136" t="s">
        <v>32</v>
      </c>
      <c r="D34" s="136"/>
      <c r="E34" s="136"/>
      <c r="F34" s="136"/>
      <c r="G34" s="136"/>
      <c r="H34" s="51" t="s">
        <v>16</v>
      </c>
      <c r="I34" s="24">
        <v>3</v>
      </c>
      <c r="J34" s="23">
        <v>120</v>
      </c>
      <c r="K34" s="42">
        <v>0</v>
      </c>
      <c r="L34" s="25">
        <f t="shared" si="6"/>
        <v>0</v>
      </c>
      <c r="M34" s="28" t="s">
        <v>44</v>
      </c>
      <c r="N34" s="29">
        <v>2.02</v>
      </c>
      <c r="O34" s="30">
        <f t="shared" si="15"/>
        <v>0</v>
      </c>
      <c r="P34" s="31">
        <v>2.4211999999999998</v>
      </c>
      <c r="Q34" s="69">
        <f t="shared" si="16"/>
        <v>0</v>
      </c>
    </row>
    <row r="35" spans="2:17" ht="36" customHeight="1" thickBot="1" x14ac:dyDescent="0.3">
      <c r="B35" s="68">
        <v>60425</v>
      </c>
      <c r="C35" s="136" t="s">
        <v>33</v>
      </c>
      <c r="D35" s="136"/>
      <c r="E35" s="136"/>
      <c r="F35" s="136"/>
      <c r="G35" s="136"/>
      <c r="H35" s="51" t="s">
        <v>16</v>
      </c>
      <c r="I35" s="24">
        <v>3</v>
      </c>
      <c r="J35" s="23">
        <v>120</v>
      </c>
      <c r="K35" s="42">
        <v>0</v>
      </c>
      <c r="L35" s="25">
        <f t="shared" si="6"/>
        <v>0</v>
      </c>
      <c r="M35" s="28" t="s">
        <v>44</v>
      </c>
      <c r="N35" s="29">
        <v>2.0699999999999998</v>
      </c>
      <c r="O35" s="30">
        <f t="shared" si="15"/>
        <v>0</v>
      </c>
      <c r="P35" s="31">
        <v>2.4211999999999998</v>
      </c>
      <c r="Q35" s="69">
        <f t="shared" si="16"/>
        <v>0</v>
      </c>
    </row>
    <row r="36" spans="2:17" ht="36" customHeight="1" thickBot="1" x14ac:dyDescent="0.3">
      <c r="B36" s="68">
        <v>60521</v>
      </c>
      <c r="C36" s="136" t="s">
        <v>34</v>
      </c>
      <c r="D36" s="136"/>
      <c r="E36" s="136"/>
      <c r="F36" s="136"/>
      <c r="G36" s="136"/>
      <c r="H36" s="51" t="s">
        <v>16</v>
      </c>
      <c r="I36" s="24">
        <v>2.5</v>
      </c>
      <c r="J36" s="23">
        <v>125</v>
      </c>
      <c r="K36" s="42">
        <v>0</v>
      </c>
      <c r="L36" s="25">
        <f t="shared" si="6"/>
        <v>0</v>
      </c>
      <c r="M36" s="28" t="s">
        <v>44</v>
      </c>
      <c r="N36" s="29">
        <v>1.72</v>
      </c>
      <c r="O36" s="30">
        <f t="shared" si="15"/>
        <v>0</v>
      </c>
      <c r="P36" s="31">
        <v>2.4211999999999998</v>
      </c>
      <c r="Q36" s="69">
        <f t="shared" si="16"/>
        <v>0</v>
      </c>
    </row>
    <row r="37" spans="2:17" ht="43.5" customHeight="1" thickBot="1" x14ac:dyDescent="0.3">
      <c r="B37" s="68">
        <v>60521</v>
      </c>
      <c r="C37" s="136" t="s">
        <v>35</v>
      </c>
      <c r="D37" s="136"/>
      <c r="E37" s="136"/>
      <c r="F37" s="136"/>
      <c r="G37" s="136"/>
      <c r="H37" s="51" t="s">
        <v>16</v>
      </c>
      <c r="I37" s="24">
        <v>2.5</v>
      </c>
      <c r="J37" s="23">
        <v>125</v>
      </c>
      <c r="K37" s="42">
        <v>0</v>
      </c>
      <c r="L37" s="25">
        <f t="shared" si="6"/>
        <v>0</v>
      </c>
      <c r="M37" s="58" t="s">
        <v>59</v>
      </c>
      <c r="N37" s="55">
        <v>1.48</v>
      </c>
      <c r="O37" s="56">
        <f t="shared" ref="O37:O55" si="17">N37*L37</f>
        <v>0</v>
      </c>
      <c r="P37" s="57">
        <v>2.1711999999999998</v>
      </c>
      <c r="Q37" s="80">
        <f t="shared" ref="Q37:Q55" si="18">(P37*O37)</f>
        <v>0</v>
      </c>
    </row>
    <row r="38" spans="2:17" ht="36" customHeight="1" thickBot="1" x14ac:dyDescent="0.3">
      <c r="B38" s="68">
        <v>60826</v>
      </c>
      <c r="C38" s="136" t="s">
        <v>36</v>
      </c>
      <c r="D38" s="136"/>
      <c r="E38" s="136"/>
      <c r="F38" s="136"/>
      <c r="G38" s="136"/>
      <c r="H38" s="51" t="s">
        <v>16</v>
      </c>
      <c r="I38" s="24">
        <v>3</v>
      </c>
      <c r="J38" s="23">
        <v>120</v>
      </c>
      <c r="K38" s="42">
        <v>0</v>
      </c>
      <c r="L38" s="25">
        <f t="shared" si="6"/>
        <v>0</v>
      </c>
      <c r="M38" s="28" t="s">
        <v>44</v>
      </c>
      <c r="N38" s="29">
        <v>2.06</v>
      </c>
      <c r="O38" s="30">
        <f t="shared" si="17"/>
        <v>0</v>
      </c>
      <c r="P38" s="31">
        <v>2.4211999999999998</v>
      </c>
      <c r="Q38" s="69">
        <f t="shared" si="18"/>
        <v>0</v>
      </c>
    </row>
    <row r="39" spans="2:17" ht="36" customHeight="1" thickBot="1" x14ac:dyDescent="0.3">
      <c r="B39" s="68">
        <v>60941</v>
      </c>
      <c r="C39" s="136" t="s">
        <v>37</v>
      </c>
      <c r="D39" s="136"/>
      <c r="E39" s="136"/>
      <c r="F39" s="136"/>
      <c r="G39" s="136"/>
      <c r="H39" s="51" t="s">
        <v>16</v>
      </c>
      <c r="I39" s="24">
        <v>3.5</v>
      </c>
      <c r="J39" s="23">
        <v>100</v>
      </c>
      <c r="K39" s="42">
        <v>0</v>
      </c>
      <c r="L39" s="25">
        <f t="shared" si="6"/>
        <v>0</v>
      </c>
      <c r="M39" s="28" t="s">
        <v>44</v>
      </c>
      <c r="N39" s="29">
        <v>0.96</v>
      </c>
      <c r="O39" s="30">
        <f t="shared" si="17"/>
        <v>0</v>
      </c>
      <c r="P39" s="31">
        <v>2.4211999999999998</v>
      </c>
      <c r="Q39" s="69">
        <f t="shared" si="18"/>
        <v>0</v>
      </c>
    </row>
    <row r="40" spans="2:17" ht="36" customHeight="1" thickBot="1" x14ac:dyDescent="0.3">
      <c r="B40" s="68">
        <v>61341</v>
      </c>
      <c r="C40" s="136" t="s">
        <v>38</v>
      </c>
      <c r="D40" s="136"/>
      <c r="E40" s="136"/>
      <c r="F40" s="136"/>
      <c r="G40" s="136"/>
      <c r="H40" s="51" t="s">
        <v>16</v>
      </c>
      <c r="I40" s="24">
        <v>3.5</v>
      </c>
      <c r="J40" s="23">
        <v>100</v>
      </c>
      <c r="K40" s="42">
        <v>0</v>
      </c>
      <c r="L40" s="25">
        <f t="shared" si="6"/>
        <v>0</v>
      </c>
      <c r="M40" s="28" t="s">
        <v>44</v>
      </c>
      <c r="N40" s="29">
        <v>1.98</v>
      </c>
      <c r="O40" s="30">
        <f t="shared" si="17"/>
        <v>0</v>
      </c>
      <c r="P40" s="31">
        <v>2.4211999999999998</v>
      </c>
      <c r="Q40" s="69">
        <f t="shared" si="18"/>
        <v>0</v>
      </c>
    </row>
    <row r="41" spans="2:17" ht="36" customHeight="1" thickBot="1" x14ac:dyDescent="0.3">
      <c r="B41" s="68">
        <v>61341</v>
      </c>
      <c r="C41" s="136" t="s">
        <v>38</v>
      </c>
      <c r="D41" s="136"/>
      <c r="E41" s="136"/>
      <c r="F41" s="136"/>
      <c r="G41" s="136"/>
      <c r="H41" s="51" t="s">
        <v>16</v>
      </c>
      <c r="I41" s="24">
        <v>3.5</v>
      </c>
      <c r="J41" s="23">
        <v>100</v>
      </c>
      <c r="K41" s="42">
        <v>0</v>
      </c>
      <c r="L41" s="25">
        <f t="shared" si="6"/>
        <v>0</v>
      </c>
      <c r="M41" s="43" t="s">
        <v>39</v>
      </c>
      <c r="N41" s="44">
        <v>0.71</v>
      </c>
      <c r="O41" s="45">
        <f t="shared" si="17"/>
        <v>0</v>
      </c>
      <c r="P41" s="46">
        <v>0.56920000000000004</v>
      </c>
      <c r="Q41" s="81">
        <f t="shared" si="18"/>
        <v>0</v>
      </c>
    </row>
    <row r="42" spans="2:17" ht="36" customHeight="1" thickBot="1" x14ac:dyDescent="0.3">
      <c r="B42" s="68">
        <v>63136</v>
      </c>
      <c r="C42" s="136" t="s">
        <v>40</v>
      </c>
      <c r="D42" s="136"/>
      <c r="E42" s="136"/>
      <c r="F42" s="136"/>
      <c r="G42" s="136"/>
      <c r="H42" s="51" t="s">
        <v>16</v>
      </c>
      <c r="I42" s="24">
        <v>3.2</v>
      </c>
      <c r="J42" s="23">
        <v>120</v>
      </c>
      <c r="K42" s="42">
        <v>0</v>
      </c>
      <c r="L42" s="25">
        <f t="shared" si="6"/>
        <v>0</v>
      </c>
      <c r="M42" s="28" t="s">
        <v>44</v>
      </c>
      <c r="N42" s="29">
        <v>1.4</v>
      </c>
      <c r="O42" s="30">
        <f t="shared" si="17"/>
        <v>0</v>
      </c>
      <c r="P42" s="31">
        <v>2.4211999999999998</v>
      </c>
      <c r="Q42" s="69">
        <f t="shared" si="18"/>
        <v>0</v>
      </c>
    </row>
    <row r="43" spans="2:17" ht="36" customHeight="1" thickBot="1" x14ac:dyDescent="0.3">
      <c r="B43" s="68">
        <v>63186</v>
      </c>
      <c r="C43" s="136" t="s">
        <v>41</v>
      </c>
      <c r="D43" s="136"/>
      <c r="E43" s="136"/>
      <c r="F43" s="136"/>
      <c r="G43" s="136"/>
      <c r="H43" s="51" t="s">
        <v>16</v>
      </c>
      <c r="I43" s="24">
        <v>3.2</v>
      </c>
      <c r="J43" s="23">
        <v>120</v>
      </c>
      <c r="K43" s="42">
        <v>0</v>
      </c>
      <c r="L43" s="25">
        <f t="shared" si="6"/>
        <v>0</v>
      </c>
      <c r="M43" s="28" t="s">
        <v>44</v>
      </c>
      <c r="N43" s="29">
        <v>1.41</v>
      </c>
      <c r="O43" s="30">
        <f t="shared" si="17"/>
        <v>0</v>
      </c>
      <c r="P43" s="31">
        <v>2.4211999999999998</v>
      </c>
      <c r="Q43" s="69">
        <f t="shared" si="18"/>
        <v>0</v>
      </c>
    </row>
    <row r="44" spans="2:17" ht="36" customHeight="1" thickBot="1" x14ac:dyDescent="0.3">
      <c r="B44" s="68">
        <v>63218</v>
      </c>
      <c r="C44" s="136" t="s">
        <v>42</v>
      </c>
      <c r="D44" s="136"/>
      <c r="E44" s="136"/>
      <c r="F44" s="136"/>
      <c r="G44" s="136"/>
      <c r="H44" s="51" t="s">
        <v>16</v>
      </c>
      <c r="I44" s="24">
        <v>3.2</v>
      </c>
      <c r="J44" s="23">
        <v>120</v>
      </c>
      <c r="K44" s="42">
        <v>0</v>
      </c>
      <c r="L44" s="25">
        <f t="shared" si="6"/>
        <v>0</v>
      </c>
      <c r="M44" s="28" t="s">
        <v>44</v>
      </c>
      <c r="N44" s="29">
        <v>1.35</v>
      </c>
      <c r="O44" s="30">
        <f t="shared" si="17"/>
        <v>0</v>
      </c>
      <c r="P44" s="31">
        <v>2.4211999999999998</v>
      </c>
      <c r="Q44" s="69">
        <f t="shared" si="18"/>
        <v>0</v>
      </c>
    </row>
    <row r="45" spans="2:17" ht="36" customHeight="1" thickBot="1" x14ac:dyDescent="0.3">
      <c r="B45" s="68">
        <v>63272</v>
      </c>
      <c r="C45" s="136" t="s">
        <v>43</v>
      </c>
      <c r="D45" s="136"/>
      <c r="E45" s="136"/>
      <c r="F45" s="136"/>
      <c r="G45" s="136"/>
      <c r="H45" s="51" t="s">
        <v>16</v>
      </c>
      <c r="I45" s="24">
        <v>3.5</v>
      </c>
      <c r="J45" s="23">
        <v>100</v>
      </c>
      <c r="K45" s="42">
        <v>0</v>
      </c>
      <c r="L45" s="25">
        <f t="shared" si="6"/>
        <v>0</v>
      </c>
      <c r="M45" s="28" t="s">
        <v>44</v>
      </c>
      <c r="N45" s="29">
        <v>1.0900000000000001</v>
      </c>
      <c r="O45" s="30">
        <f t="shared" ref="O45" si="19">N45*L45</f>
        <v>0</v>
      </c>
      <c r="P45" s="31">
        <v>2.4211999999999998</v>
      </c>
      <c r="Q45" s="69">
        <f t="shared" ref="Q45" si="20">(P45*O45)</f>
        <v>0</v>
      </c>
    </row>
    <row r="46" spans="2:17" ht="36" customHeight="1" thickBot="1" x14ac:dyDescent="0.3">
      <c r="B46" s="68">
        <v>63272</v>
      </c>
      <c r="C46" s="136" t="s">
        <v>43</v>
      </c>
      <c r="D46" s="136"/>
      <c r="E46" s="136"/>
      <c r="F46" s="136"/>
      <c r="G46" s="136"/>
      <c r="H46" s="51" t="s">
        <v>16</v>
      </c>
      <c r="I46" s="24">
        <v>3.5</v>
      </c>
      <c r="J46" s="23">
        <v>100</v>
      </c>
      <c r="K46" s="42">
        <v>0</v>
      </c>
      <c r="L46" s="25">
        <f t="shared" si="6"/>
        <v>0</v>
      </c>
      <c r="M46" s="43" t="s">
        <v>39</v>
      </c>
      <c r="N46" s="44">
        <v>3.92</v>
      </c>
      <c r="O46" s="45">
        <f t="shared" ref="O46:O47" si="21">N46*L46</f>
        <v>0</v>
      </c>
      <c r="P46" s="46">
        <v>0.56920000000000004</v>
      </c>
      <c r="Q46" s="81">
        <f t="shared" si="18"/>
        <v>0</v>
      </c>
    </row>
    <row r="47" spans="2:17" ht="36" customHeight="1" thickBot="1" x14ac:dyDescent="0.3">
      <c r="B47" s="68">
        <v>63450</v>
      </c>
      <c r="C47" s="180" t="s">
        <v>70</v>
      </c>
      <c r="D47" s="141"/>
      <c r="E47" s="141"/>
      <c r="F47" s="141"/>
      <c r="G47" s="143"/>
      <c r="H47" s="51"/>
      <c r="I47" s="24">
        <v>2.9</v>
      </c>
      <c r="J47" s="23">
        <v>120</v>
      </c>
      <c r="K47" s="42">
        <v>0</v>
      </c>
      <c r="L47" s="25">
        <f t="shared" ref="L47" si="22">(K47/J47)</f>
        <v>0</v>
      </c>
      <c r="M47" s="28" t="s">
        <v>44</v>
      </c>
      <c r="N47" s="29">
        <v>2.25</v>
      </c>
      <c r="O47" s="30">
        <f t="shared" si="21"/>
        <v>0</v>
      </c>
      <c r="P47" s="31">
        <v>2.4211999999999998</v>
      </c>
      <c r="Q47" s="69">
        <f t="shared" si="18"/>
        <v>0</v>
      </c>
    </row>
    <row r="48" spans="2:17" ht="36" customHeight="1" thickBot="1" x14ac:dyDescent="0.3">
      <c r="B48" s="82">
        <v>64175</v>
      </c>
      <c r="C48" s="142" t="s">
        <v>61</v>
      </c>
      <c r="D48" s="141"/>
      <c r="E48" s="141"/>
      <c r="F48" s="141"/>
      <c r="G48" s="143"/>
      <c r="H48" s="51"/>
      <c r="I48" s="24">
        <v>2.5</v>
      </c>
      <c r="J48" s="23">
        <v>125</v>
      </c>
      <c r="K48" s="42">
        <v>0</v>
      </c>
      <c r="L48" s="25">
        <f t="shared" si="6"/>
        <v>0</v>
      </c>
      <c r="M48" s="28" t="s">
        <v>44</v>
      </c>
      <c r="N48" s="29">
        <v>1.72</v>
      </c>
      <c r="O48" s="30">
        <f t="shared" si="17"/>
        <v>0</v>
      </c>
      <c r="P48" s="31">
        <v>2.4211999999999998</v>
      </c>
      <c r="Q48" s="69">
        <f t="shared" ref="Q48:Q49" si="23">(P48*O48)</f>
        <v>0</v>
      </c>
    </row>
    <row r="49" spans="2:17" ht="36" customHeight="1" thickBot="1" x14ac:dyDescent="0.3">
      <c r="B49" s="68">
        <v>66034</v>
      </c>
      <c r="C49" s="136" t="s">
        <v>45</v>
      </c>
      <c r="D49" s="136"/>
      <c r="E49" s="136"/>
      <c r="F49" s="136"/>
      <c r="G49" s="136"/>
      <c r="H49" s="51" t="s">
        <v>16</v>
      </c>
      <c r="I49" s="24">
        <v>2.9</v>
      </c>
      <c r="J49" s="23">
        <v>84</v>
      </c>
      <c r="K49" s="42">
        <v>0</v>
      </c>
      <c r="L49" s="25">
        <f t="shared" si="6"/>
        <v>0</v>
      </c>
      <c r="M49" s="28" t="s">
        <v>44</v>
      </c>
      <c r="N49" s="29">
        <v>0.84</v>
      </c>
      <c r="O49" s="30">
        <f t="shared" si="17"/>
        <v>0</v>
      </c>
      <c r="P49" s="31">
        <v>2.4211999999999998</v>
      </c>
      <c r="Q49" s="69">
        <f t="shared" si="23"/>
        <v>0</v>
      </c>
    </row>
    <row r="50" spans="2:17" ht="36" customHeight="1" thickBot="1" x14ac:dyDescent="0.3">
      <c r="B50" s="68">
        <v>78015</v>
      </c>
      <c r="C50" s="182" t="s">
        <v>46</v>
      </c>
      <c r="D50" s="183"/>
      <c r="E50" s="183"/>
      <c r="F50" s="183"/>
      <c r="G50" s="181"/>
      <c r="H50" s="51"/>
      <c r="I50" s="24">
        <v>1.5</v>
      </c>
      <c r="J50" s="23">
        <v>216</v>
      </c>
      <c r="K50" s="42">
        <v>0</v>
      </c>
      <c r="L50" s="25">
        <f t="shared" si="6"/>
        <v>0</v>
      </c>
      <c r="M50" s="28" t="s">
        <v>44</v>
      </c>
      <c r="N50" s="29">
        <v>1.22</v>
      </c>
      <c r="O50" s="30">
        <f t="shared" ref="O50:O52" si="24">N50*L50</f>
        <v>0</v>
      </c>
      <c r="P50" s="31">
        <v>2.4211999999999998</v>
      </c>
      <c r="Q50" s="69">
        <f t="shared" ref="Q50:Q52" si="25">(P50*O50)</f>
        <v>0</v>
      </c>
    </row>
    <row r="51" spans="2:17" ht="36" customHeight="1" thickBot="1" x14ac:dyDescent="0.3">
      <c r="B51" s="68">
        <v>78185</v>
      </c>
      <c r="C51" s="140" t="s">
        <v>47</v>
      </c>
      <c r="D51" s="141"/>
      <c r="E51" s="141"/>
      <c r="F51" s="141"/>
      <c r="G51" s="143"/>
      <c r="H51" s="51"/>
      <c r="I51" s="24">
        <v>1.85</v>
      </c>
      <c r="J51" s="23">
        <v>135</v>
      </c>
      <c r="K51" s="42">
        <v>0</v>
      </c>
      <c r="L51" s="25">
        <f t="shared" si="6"/>
        <v>0</v>
      </c>
      <c r="M51" s="28" t="s">
        <v>44</v>
      </c>
      <c r="N51" s="29">
        <v>0.93</v>
      </c>
      <c r="O51" s="30">
        <f t="shared" si="24"/>
        <v>0</v>
      </c>
      <c r="P51" s="31">
        <v>2.4211999999999998</v>
      </c>
      <c r="Q51" s="69">
        <f t="shared" si="25"/>
        <v>0</v>
      </c>
    </row>
    <row r="52" spans="2:17" ht="36" customHeight="1" thickBot="1" x14ac:dyDescent="0.3">
      <c r="B52" s="68">
        <v>90010</v>
      </c>
      <c r="C52" s="140" t="s">
        <v>48</v>
      </c>
      <c r="D52" s="144"/>
      <c r="E52" s="144"/>
      <c r="F52" s="144"/>
      <c r="G52" s="145"/>
      <c r="H52" s="51" t="s">
        <v>16</v>
      </c>
      <c r="I52" s="24">
        <v>3.4</v>
      </c>
      <c r="J52" s="23">
        <v>72</v>
      </c>
      <c r="K52" s="42">
        <v>0</v>
      </c>
      <c r="L52" s="25">
        <f t="shared" si="6"/>
        <v>0</v>
      </c>
      <c r="M52" s="28" t="s">
        <v>44</v>
      </c>
      <c r="N52" s="29">
        <v>1.34</v>
      </c>
      <c r="O52" s="30">
        <f t="shared" si="24"/>
        <v>0</v>
      </c>
      <c r="P52" s="31">
        <v>2.4211999999999998</v>
      </c>
      <c r="Q52" s="69">
        <f t="shared" si="25"/>
        <v>0</v>
      </c>
    </row>
    <row r="53" spans="2:17" ht="36" customHeight="1" thickBot="1" x14ac:dyDescent="0.3">
      <c r="B53" s="68">
        <v>90029</v>
      </c>
      <c r="C53" s="136" t="s">
        <v>49</v>
      </c>
      <c r="D53" s="136"/>
      <c r="E53" s="136"/>
      <c r="F53" s="136"/>
      <c r="G53" s="136"/>
      <c r="H53" s="51" t="s">
        <v>16</v>
      </c>
      <c r="I53" s="24">
        <v>2.9</v>
      </c>
      <c r="J53" s="23">
        <v>72</v>
      </c>
      <c r="K53" s="42">
        <v>0</v>
      </c>
      <c r="L53" s="25">
        <f t="shared" si="6"/>
        <v>0</v>
      </c>
      <c r="M53" s="28" t="s">
        <v>44</v>
      </c>
      <c r="N53" s="29">
        <v>1.03</v>
      </c>
      <c r="O53" s="30">
        <f t="shared" si="17"/>
        <v>0</v>
      </c>
      <c r="P53" s="31">
        <v>2.4211999999999998</v>
      </c>
      <c r="Q53" s="69">
        <f t="shared" si="18"/>
        <v>0</v>
      </c>
    </row>
    <row r="54" spans="2:17" ht="36" customHeight="1" thickBot="1" x14ac:dyDescent="0.3">
      <c r="B54" s="68">
        <v>90030</v>
      </c>
      <c r="C54" s="137" t="s">
        <v>62</v>
      </c>
      <c r="D54" s="138"/>
      <c r="E54" s="138"/>
      <c r="F54" s="138"/>
      <c r="G54" s="139"/>
      <c r="H54" s="51"/>
      <c r="I54" s="24">
        <v>2.9</v>
      </c>
      <c r="J54" s="23">
        <v>84</v>
      </c>
      <c r="K54" s="42">
        <v>0</v>
      </c>
      <c r="L54" s="25">
        <f t="shared" si="6"/>
        <v>0</v>
      </c>
      <c r="M54" s="28" t="s">
        <v>44</v>
      </c>
      <c r="N54" s="29">
        <v>0.84</v>
      </c>
      <c r="O54" s="30">
        <f t="shared" si="17"/>
        <v>0</v>
      </c>
      <c r="P54" s="31">
        <v>2.4211999999999998</v>
      </c>
      <c r="Q54" s="69">
        <f t="shared" si="18"/>
        <v>0</v>
      </c>
    </row>
    <row r="55" spans="2:17" ht="36" customHeight="1" thickBot="1" x14ac:dyDescent="0.3">
      <c r="B55" s="68">
        <v>90040</v>
      </c>
      <c r="C55" s="136" t="s">
        <v>49</v>
      </c>
      <c r="D55" s="136"/>
      <c r="E55" s="136"/>
      <c r="F55" s="136"/>
      <c r="G55" s="136"/>
      <c r="H55" s="51" t="s">
        <v>16</v>
      </c>
      <c r="I55" s="24">
        <v>4</v>
      </c>
      <c r="J55" s="23">
        <v>72</v>
      </c>
      <c r="K55" s="42">
        <v>0</v>
      </c>
      <c r="L55" s="25">
        <f t="shared" si="6"/>
        <v>0</v>
      </c>
      <c r="M55" s="28" t="s">
        <v>44</v>
      </c>
      <c r="N55" s="29">
        <v>1.43</v>
      </c>
      <c r="O55" s="30">
        <f t="shared" si="17"/>
        <v>0</v>
      </c>
      <c r="P55" s="31">
        <v>2.4211999999999998</v>
      </c>
      <c r="Q55" s="69">
        <f t="shared" si="18"/>
        <v>0</v>
      </c>
    </row>
    <row r="56" spans="2:17" ht="36" customHeight="1" thickBot="1" x14ac:dyDescent="0.3">
      <c r="B56" s="68">
        <v>90050</v>
      </c>
      <c r="C56" s="136" t="s">
        <v>50</v>
      </c>
      <c r="D56" s="136"/>
      <c r="E56" s="136"/>
      <c r="F56" s="136"/>
      <c r="G56" s="136"/>
      <c r="H56" s="51"/>
      <c r="I56" s="24">
        <v>3.4</v>
      </c>
      <c r="J56" s="23">
        <v>120</v>
      </c>
      <c r="K56" s="42">
        <v>0</v>
      </c>
      <c r="L56" s="25">
        <f t="shared" si="6"/>
        <v>0</v>
      </c>
      <c r="M56" s="28" t="s">
        <v>44</v>
      </c>
      <c r="N56" s="29">
        <v>1.1299999999999999</v>
      </c>
      <c r="O56" s="30">
        <f t="shared" ref="O56" si="26">N56*L56</f>
        <v>0</v>
      </c>
      <c r="P56" s="31">
        <v>2.4211999999999998</v>
      </c>
      <c r="Q56" s="69">
        <f t="shared" ref="Q56" si="27">(P56*O56)</f>
        <v>0</v>
      </c>
    </row>
    <row r="57" spans="2:17" ht="36" customHeight="1" thickBot="1" x14ac:dyDescent="0.3">
      <c r="B57" s="68">
        <v>90090</v>
      </c>
      <c r="C57" s="136" t="s">
        <v>51</v>
      </c>
      <c r="D57" s="136"/>
      <c r="E57" s="136"/>
      <c r="F57" s="136"/>
      <c r="G57" s="136"/>
      <c r="H57" s="51" t="s">
        <v>16</v>
      </c>
      <c r="I57" s="24">
        <v>3.4</v>
      </c>
      <c r="J57" s="23">
        <v>72</v>
      </c>
      <c r="K57" s="42">
        <v>0</v>
      </c>
      <c r="L57" s="25">
        <f t="shared" ref="L57:L60" si="28">(K57/J57)</f>
        <v>0</v>
      </c>
      <c r="M57" s="28" t="s">
        <v>44</v>
      </c>
      <c r="N57" s="29">
        <v>1.62</v>
      </c>
      <c r="O57" s="30">
        <f t="shared" ref="O57" si="29">N57*L57</f>
        <v>0</v>
      </c>
      <c r="P57" s="31">
        <v>2.4211999999999998</v>
      </c>
      <c r="Q57" s="69">
        <f t="shared" ref="Q57" si="30">(P57*O57)</f>
        <v>0</v>
      </c>
    </row>
    <row r="58" spans="2:17" ht="36" customHeight="1" thickBot="1" x14ac:dyDescent="0.3">
      <c r="B58" s="68">
        <v>94030</v>
      </c>
      <c r="C58" s="136" t="s">
        <v>52</v>
      </c>
      <c r="D58" s="136"/>
      <c r="E58" s="136"/>
      <c r="F58" s="136"/>
      <c r="G58" s="136"/>
      <c r="H58" s="51" t="s">
        <v>16</v>
      </c>
      <c r="I58" s="24">
        <v>3.8</v>
      </c>
      <c r="J58" s="23">
        <v>72</v>
      </c>
      <c r="K58" s="42">
        <v>0</v>
      </c>
      <c r="L58" s="25">
        <f t="shared" si="28"/>
        <v>0</v>
      </c>
      <c r="M58" s="28" t="s">
        <v>44</v>
      </c>
      <c r="N58" s="29">
        <v>1.4</v>
      </c>
      <c r="O58" s="30">
        <f t="shared" ref="O58:O60" si="31">N58*L58</f>
        <v>0</v>
      </c>
      <c r="P58" s="31">
        <v>2.4211999999999998</v>
      </c>
      <c r="Q58" s="69">
        <f t="shared" ref="Q58:Q60" si="32">(P58*O58)</f>
        <v>0</v>
      </c>
    </row>
    <row r="59" spans="2:17" ht="36" customHeight="1" thickBot="1" x14ac:dyDescent="0.3">
      <c r="B59" s="68">
        <v>94040</v>
      </c>
      <c r="C59" s="136" t="s">
        <v>53</v>
      </c>
      <c r="D59" s="136"/>
      <c r="E59" s="136"/>
      <c r="F59" s="136"/>
      <c r="G59" s="136"/>
      <c r="H59" s="51" t="s">
        <v>16</v>
      </c>
      <c r="I59" s="24">
        <v>3.8</v>
      </c>
      <c r="J59" s="23">
        <v>72</v>
      </c>
      <c r="K59" s="42">
        <v>0</v>
      </c>
      <c r="L59" s="25">
        <f t="shared" si="28"/>
        <v>0</v>
      </c>
      <c r="M59" s="28" t="s">
        <v>44</v>
      </c>
      <c r="N59" s="29">
        <v>1.4</v>
      </c>
      <c r="O59" s="30">
        <f t="shared" si="31"/>
        <v>0</v>
      </c>
      <c r="P59" s="31">
        <v>2.4211999999999998</v>
      </c>
      <c r="Q59" s="69">
        <f t="shared" si="32"/>
        <v>0</v>
      </c>
    </row>
    <row r="60" spans="2:17" ht="36" customHeight="1" x14ac:dyDescent="0.25">
      <c r="B60" s="83">
        <v>64175</v>
      </c>
      <c r="C60" s="146" t="s">
        <v>54</v>
      </c>
      <c r="D60" s="146"/>
      <c r="E60" s="146"/>
      <c r="F60" s="146"/>
      <c r="G60" s="146"/>
      <c r="H60" s="84" t="s">
        <v>16</v>
      </c>
      <c r="I60" s="85">
        <v>2.5</v>
      </c>
      <c r="J60" s="86">
        <v>125</v>
      </c>
      <c r="K60" s="87">
        <v>0</v>
      </c>
      <c r="L60" s="88">
        <f t="shared" si="28"/>
        <v>0</v>
      </c>
      <c r="M60" s="89" t="s">
        <v>44</v>
      </c>
      <c r="N60" s="90">
        <v>1.72</v>
      </c>
      <c r="O60" s="91">
        <f t="shared" si="31"/>
        <v>0</v>
      </c>
      <c r="P60" s="92">
        <v>2.4211999999999998</v>
      </c>
      <c r="Q60" s="93">
        <f t="shared" si="32"/>
        <v>0</v>
      </c>
    </row>
    <row r="61" spans="2:17" ht="7.5" customHeight="1" x14ac:dyDescent="0.25">
      <c r="M61" s="2"/>
      <c r="N61" s="2"/>
      <c r="P61" s="48"/>
    </row>
    <row r="62" spans="2:17" ht="6.75" customHeight="1" x14ac:dyDescent="0.25">
      <c r="M62" s="2"/>
      <c r="N62" s="2"/>
    </row>
    <row r="63" spans="2:17" ht="33.75" customHeight="1" x14ac:dyDescent="0.25">
      <c r="M63" s="2"/>
      <c r="N63" s="2"/>
      <c r="O63" s="5" t="s">
        <v>55</v>
      </c>
      <c r="P63" s="4" t="s">
        <v>13</v>
      </c>
      <c r="Q63" s="4" t="s">
        <v>56</v>
      </c>
    </row>
    <row r="64" spans="2:17" ht="33.75" customHeight="1" x14ac:dyDescent="0.25">
      <c r="M64" s="2"/>
      <c r="N64" s="2"/>
      <c r="O64" s="22" t="s">
        <v>18</v>
      </c>
      <c r="P64" s="3">
        <f>O15+O17+O24+O25+O26+O28+O30</f>
        <v>0</v>
      </c>
      <c r="Q64" s="3">
        <f>Q15+Q17+Q24+Q25+Q26+Q28+Q28+Q30</f>
        <v>0</v>
      </c>
    </row>
    <row r="65" spans="13:17" ht="7.5" customHeight="1" x14ac:dyDescent="0.25">
      <c r="M65" s="2"/>
      <c r="N65" s="2"/>
    </row>
    <row r="66" spans="13:17" ht="33.75" customHeight="1" x14ac:dyDescent="0.25">
      <c r="M66" s="2"/>
      <c r="N66" s="2"/>
      <c r="O66" s="5" t="s">
        <v>55</v>
      </c>
      <c r="P66" s="4" t="s">
        <v>13</v>
      </c>
      <c r="Q66" s="4" t="s">
        <v>56</v>
      </c>
    </row>
    <row r="67" spans="13:17" ht="30" customHeight="1" x14ac:dyDescent="0.25">
      <c r="M67" s="2"/>
      <c r="N67" s="2"/>
      <c r="O67" s="6" t="s">
        <v>65</v>
      </c>
      <c r="P67" s="3">
        <f>O32+O33+O34+O35+O36+O38+O39+O40+O42+O43+O44+O45+O49+O50+O51+O52+O53+O55+O56+O57+O58+O59+O60+O48+O54+O13+O14+O19+O47</f>
        <v>0</v>
      </c>
      <c r="Q67" s="3">
        <f>Q32+Q33+Q34+Q35+Q36+Q38+Q39+Q40+Q42+Q43+Q44+Q45+Q49+Q50+Q51+Q52+Q53+Q55+Q56+Q57+Q58+Q59+Q60+Q54+Q13+Q14+Q19+Q48+Q47</f>
        <v>0</v>
      </c>
    </row>
    <row r="68" spans="13:17" ht="5.25" customHeight="1" x14ac:dyDescent="0.25">
      <c r="M68" s="2"/>
      <c r="N68" s="2"/>
    </row>
    <row r="69" spans="13:17" ht="45.75" customHeight="1" thickBot="1" x14ac:dyDescent="0.3">
      <c r="M69" s="2"/>
      <c r="N69" s="2"/>
      <c r="O69" s="5" t="s">
        <v>55</v>
      </c>
      <c r="P69" s="4" t="s">
        <v>13</v>
      </c>
      <c r="Q69" s="4" t="s">
        <v>56</v>
      </c>
    </row>
    <row r="70" spans="13:17" ht="39" customHeight="1" x14ac:dyDescent="0.25">
      <c r="M70" s="2"/>
      <c r="N70" s="2"/>
      <c r="O70" s="58" t="s">
        <v>59</v>
      </c>
      <c r="P70" s="3">
        <f>O16+O18+O21+O22+O23+O27+O29+O31+O37</f>
        <v>0</v>
      </c>
      <c r="Q70" s="3">
        <f>Q16+Q18+Q21+Q22+Q23+Q27+Q29+Q31+Q37</f>
        <v>0</v>
      </c>
    </row>
    <row r="71" spans="13:17" ht="6.75" customHeight="1" x14ac:dyDescent="0.25">
      <c r="M71" s="2"/>
      <c r="N71" s="2"/>
    </row>
    <row r="72" spans="13:17" ht="32.25" customHeight="1" thickBot="1" x14ac:dyDescent="0.3">
      <c r="M72" s="2"/>
      <c r="N72" s="2"/>
      <c r="O72" s="5" t="s">
        <v>55</v>
      </c>
      <c r="P72" s="4" t="s">
        <v>13</v>
      </c>
      <c r="Q72" s="4" t="s">
        <v>56</v>
      </c>
    </row>
    <row r="73" spans="13:17" ht="42.75" customHeight="1" thickBot="1" x14ac:dyDescent="0.3">
      <c r="M73" s="2"/>
      <c r="N73" s="2"/>
      <c r="O73" s="43" t="s">
        <v>39</v>
      </c>
      <c r="P73" s="3">
        <f>O41+O46</f>
        <v>0</v>
      </c>
      <c r="Q73" s="3">
        <f>Q41+Q46</f>
        <v>0</v>
      </c>
    </row>
    <row r="74" spans="13:17" ht="8.25" customHeight="1" x14ac:dyDescent="0.25">
      <c r="M74" s="2"/>
      <c r="N74" s="2"/>
      <c r="O74"/>
      <c r="P74"/>
    </row>
    <row r="75" spans="13:17" ht="39" customHeight="1" thickBot="1" x14ac:dyDescent="0.3">
      <c r="M75" s="2"/>
      <c r="N75" s="2"/>
      <c r="O75" s="5" t="s">
        <v>55</v>
      </c>
      <c r="P75" s="4" t="s">
        <v>13</v>
      </c>
      <c r="Q75" s="4" t="s">
        <v>56</v>
      </c>
    </row>
    <row r="76" spans="13:17" ht="39" customHeight="1" x14ac:dyDescent="0.25">
      <c r="M76" s="2"/>
      <c r="N76" s="2"/>
      <c r="O76" s="64" t="s">
        <v>60</v>
      </c>
      <c r="P76" s="3">
        <f>O20</f>
        <v>0</v>
      </c>
      <c r="Q76" s="3">
        <f>Q20</f>
        <v>0</v>
      </c>
    </row>
    <row r="77" spans="13:17" ht="32.25" customHeight="1" x14ac:dyDescent="0.25">
      <c r="M77" s="2"/>
      <c r="N77" s="2"/>
      <c r="O77"/>
      <c r="P77"/>
    </row>
    <row r="78" spans="13:17" ht="32.25" customHeight="1" x14ac:dyDescent="0.25">
      <c r="M78" s="2"/>
      <c r="N78" s="2"/>
      <c r="O78"/>
      <c r="P78"/>
    </row>
    <row r="79" spans="13:17" ht="32.25" customHeight="1" x14ac:dyDescent="0.25">
      <c r="M79" s="2"/>
      <c r="N79" s="2"/>
      <c r="O79"/>
      <c r="P79"/>
    </row>
    <row r="80" spans="13:17" ht="32.25" customHeight="1" x14ac:dyDescent="0.25">
      <c r="M80" s="2"/>
      <c r="N80" s="2"/>
      <c r="O80"/>
      <c r="P80"/>
    </row>
    <row r="81" spans="13:16" ht="32.25" customHeight="1" x14ac:dyDescent="0.25">
      <c r="M81" s="2"/>
      <c r="N81" s="2"/>
      <c r="O81"/>
      <c r="P81"/>
    </row>
    <row r="82" spans="13:16" ht="32.25" customHeight="1" x14ac:dyDescent="0.25">
      <c r="M82" s="2"/>
      <c r="N82" s="2"/>
      <c r="O82"/>
      <c r="P82"/>
    </row>
    <row r="83" spans="13:16" ht="48.75" customHeight="1" x14ac:dyDescent="0.25">
      <c r="M83" s="2"/>
      <c r="N83" s="2"/>
      <c r="O83"/>
      <c r="P83"/>
    </row>
    <row r="84" spans="13:16" ht="48.75" customHeight="1" x14ac:dyDescent="0.25">
      <c r="M84" s="2"/>
      <c r="N84" s="2"/>
      <c r="O84"/>
      <c r="P84"/>
    </row>
    <row r="85" spans="13:16" ht="48.75" customHeight="1" x14ac:dyDescent="0.25">
      <c r="M85" s="2"/>
      <c r="N85" s="2"/>
      <c r="O85"/>
      <c r="P85"/>
    </row>
    <row r="86" spans="13:16" ht="48.75" customHeight="1" x14ac:dyDescent="0.25">
      <c r="M86" s="2"/>
      <c r="N86" s="2"/>
      <c r="O86"/>
      <c r="P86"/>
    </row>
    <row r="87" spans="13:16" ht="48.75" customHeight="1" x14ac:dyDescent="0.25">
      <c r="M87" s="2"/>
      <c r="N87" s="2"/>
      <c r="O87"/>
      <c r="P87"/>
    </row>
    <row r="88" spans="13:16" ht="48.75" customHeight="1" x14ac:dyDescent="0.25">
      <c r="M88" s="2"/>
      <c r="N88" s="2"/>
      <c r="O88"/>
      <c r="P88"/>
    </row>
    <row r="89" spans="13:16" ht="48.75" customHeight="1" x14ac:dyDescent="0.25">
      <c r="M89" s="2"/>
      <c r="N89" s="2"/>
      <c r="O89"/>
      <c r="P89"/>
    </row>
    <row r="90" spans="13:16" ht="48.75" customHeight="1" x14ac:dyDescent="0.25">
      <c r="M90" s="2"/>
      <c r="N90" s="2"/>
      <c r="O90"/>
      <c r="P90"/>
    </row>
    <row r="91" spans="13:16" ht="48.75" customHeight="1" x14ac:dyDescent="0.25">
      <c r="M91" s="2"/>
      <c r="N91" s="2"/>
      <c r="O91"/>
      <c r="P91"/>
    </row>
    <row r="92" spans="13:16" ht="48.75" customHeight="1" x14ac:dyDescent="0.25">
      <c r="M92" s="2"/>
      <c r="N92" s="2"/>
      <c r="O92"/>
      <c r="P92"/>
    </row>
    <row r="93" spans="13:16" ht="48.75" customHeight="1" x14ac:dyDescent="0.25">
      <c r="M93" s="2"/>
      <c r="N93" s="2"/>
      <c r="O93"/>
      <c r="P93"/>
    </row>
    <row r="94" spans="13:16" ht="48.75" customHeight="1" x14ac:dyDescent="0.25">
      <c r="M94" s="2"/>
      <c r="N94" s="2"/>
      <c r="O94"/>
      <c r="P94"/>
    </row>
    <row r="95" spans="13:16" ht="48.75" customHeight="1" x14ac:dyDescent="0.25">
      <c r="M95" s="2"/>
      <c r="N95" s="2"/>
      <c r="O95"/>
      <c r="P95"/>
    </row>
    <row r="96" spans="13:16" ht="48.75" customHeight="1" x14ac:dyDescent="0.25">
      <c r="M96" s="2"/>
      <c r="N96" s="2"/>
      <c r="O96"/>
      <c r="P96"/>
    </row>
    <row r="97" spans="13:16" ht="48.75" customHeight="1" x14ac:dyDescent="0.25">
      <c r="M97" s="2"/>
      <c r="N97" s="2"/>
      <c r="O97"/>
      <c r="P97"/>
    </row>
    <row r="98" spans="13:16" ht="48.75" customHeight="1" x14ac:dyDescent="0.25">
      <c r="M98" s="2"/>
      <c r="N98" s="2"/>
      <c r="O98"/>
      <c r="P98"/>
    </row>
    <row r="99" spans="13:16" ht="48.75" customHeight="1" x14ac:dyDescent="0.25">
      <c r="M99" s="2"/>
      <c r="N99" s="2"/>
      <c r="O99"/>
      <c r="P99"/>
    </row>
    <row r="100" spans="13:16" ht="48.75" customHeight="1" x14ac:dyDescent="0.25">
      <c r="M100" s="2"/>
      <c r="N100" s="2"/>
      <c r="O100"/>
      <c r="P100"/>
    </row>
    <row r="101" spans="13:16" ht="48.75" customHeight="1" x14ac:dyDescent="0.25">
      <c r="M101" s="2"/>
      <c r="N101" s="2"/>
      <c r="O101"/>
      <c r="P101"/>
    </row>
    <row r="102" spans="13:16" ht="48.75" customHeight="1" x14ac:dyDescent="0.25">
      <c r="M102" s="2"/>
      <c r="N102" s="2"/>
      <c r="O102"/>
      <c r="P102"/>
    </row>
    <row r="103" spans="13:16" ht="48.75" customHeight="1" x14ac:dyDescent="0.25">
      <c r="M103" s="2"/>
      <c r="N103" s="2"/>
      <c r="O103"/>
      <c r="P103"/>
    </row>
    <row r="104" spans="13:16" ht="48.75" customHeight="1" x14ac:dyDescent="0.25">
      <c r="M104" s="2"/>
      <c r="N104" s="2"/>
      <c r="O104"/>
      <c r="P104"/>
    </row>
    <row r="105" spans="13:16" ht="48.75" customHeight="1" x14ac:dyDescent="0.25">
      <c r="M105" s="2"/>
      <c r="N105" s="2"/>
      <c r="O105"/>
      <c r="P105"/>
    </row>
    <row r="106" spans="13:16" ht="26.25" customHeight="1" x14ac:dyDescent="0.25">
      <c r="M106" s="2"/>
      <c r="N106" s="2"/>
      <c r="O106"/>
      <c r="P106"/>
    </row>
    <row r="107" spans="13:16" ht="26.25" customHeight="1" x14ac:dyDescent="0.25">
      <c r="M107" s="2"/>
      <c r="N107" s="2"/>
      <c r="O107"/>
      <c r="P107"/>
    </row>
    <row r="108" spans="13:16" ht="26.25" customHeight="1" x14ac:dyDescent="0.25">
      <c r="M108" s="2"/>
      <c r="N108" s="2"/>
      <c r="O108"/>
      <c r="P108"/>
    </row>
    <row r="109" spans="13:16" ht="26.25" customHeight="1" x14ac:dyDescent="0.25">
      <c r="M109" s="2"/>
      <c r="N109" s="2"/>
      <c r="O109"/>
      <c r="P109"/>
    </row>
    <row r="110" spans="13:16" ht="26.25" customHeight="1" x14ac:dyDescent="0.25">
      <c r="M110" s="2"/>
      <c r="N110" s="2"/>
      <c r="O110"/>
      <c r="P110"/>
    </row>
    <row r="111" spans="13:16" ht="26.25" customHeight="1" x14ac:dyDescent="0.25">
      <c r="M111" s="2"/>
      <c r="N111" s="2"/>
      <c r="O111"/>
      <c r="P111"/>
    </row>
    <row r="112" spans="13:16" ht="26.25" customHeight="1" x14ac:dyDescent="0.25">
      <c r="M112" s="2"/>
      <c r="N112" s="2"/>
      <c r="O112"/>
      <c r="P112"/>
    </row>
    <row r="113" spans="13:16" ht="26.25" customHeight="1" x14ac:dyDescent="0.25">
      <c r="M113" s="2"/>
      <c r="N113" s="2"/>
      <c r="O113"/>
      <c r="P113"/>
    </row>
    <row r="114" spans="13:16" ht="26.25" customHeight="1" x14ac:dyDescent="0.25">
      <c r="M114" s="2"/>
      <c r="N114" s="2"/>
      <c r="O114"/>
      <c r="P114"/>
    </row>
    <row r="115" spans="13:16" ht="26.25" customHeight="1" x14ac:dyDescent="0.25">
      <c r="M115" s="2"/>
      <c r="N115" s="2"/>
      <c r="O115"/>
      <c r="P115"/>
    </row>
    <row r="116" spans="13:16" ht="26.25" customHeight="1" x14ac:dyDescent="0.25">
      <c r="M116" s="2"/>
      <c r="N116" s="2"/>
      <c r="O116"/>
      <c r="P116"/>
    </row>
    <row r="117" spans="13:16" ht="26.25" customHeight="1" x14ac:dyDescent="0.25">
      <c r="M117" s="2"/>
      <c r="N117" s="2"/>
      <c r="O117"/>
      <c r="P117"/>
    </row>
    <row r="118" spans="13:16" ht="26.25" customHeight="1" x14ac:dyDescent="0.25">
      <c r="M118" s="2"/>
      <c r="N118" s="2"/>
      <c r="O118"/>
      <c r="P118"/>
    </row>
    <row r="119" spans="13:16" ht="26.25" customHeight="1" x14ac:dyDescent="0.25">
      <c r="M119" s="2"/>
      <c r="N119" s="2"/>
      <c r="O119"/>
      <c r="P119"/>
    </row>
    <row r="120" spans="13:16" ht="26.25" customHeight="1" x14ac:dyDescent="0.25">
      <c r="M120" s="2"/>
      <c r="N120" s="2"/>
      <c r="O120"/>
      <c r="P120"/>
    </row>
    <row r="121" spans="13:16" ht="26.25" customHeight="1" x14ac:dyDescent="0.25">
      <c r="M121" s="2"/>
      <c r="N121" s="2"/>
      <c r="O121"/>
      <c r="P121"/>
    </row>
    <row r="122" spans="13:16" x14ac:dyDescent="0.25">
      <c r="M122" s="2"/>
      <c r="N122" s="2"/>
      <c r="O122"/>
      <c r="P122"/>
    </row>
    <row r="123" spans="13:16" x14ac:dyDescent="0.25">
      <c r="M123" s="2"/>
      <c r="N123" s="2"/>
      <c r="O123"/>
      <c r="P123"/>
    </row>
    <row r="124" spans="13:16" x14ac:dyDescent="0.25">
      <c r="M124" s="2"/>
      <c r="N124" s="2"/>
      <c r="O124"/>
      <c r="P124"/>
    </row>
    <row r="125" spans="13:16" x14ac:dyDescent="0.25">
      <c r="M125" s="2"/>
      <c r="N125" s="2"/>
      <c r="O125"/>
      <c r="P125"/>
    </row>
    <row r="126" spans="13:16" x14ac:dyDescent="0.25">
      <c r="M126" s="2"/>
      <c r="N126" s="2"/>
      <c r="O126"/>
      <c r="P126"/>
    </row>
    <row r="127" spans="13:16" x14ac:dyDescent="0.25">
      <c r="M127" s="2"/>
      <c r="N127" s="2"/>
      <c r="O127"/>
      <c r="P127"/>
    </row>
    <row r="128" spans="13:16" x14ac:dyDescent="0.25">
      <c r="M128" s="2"/>
      <c r="N128" s="2"/>
      <c r="O128"/>
      <c r="P128"/>
    </row>
    <row r="129" spans="13:16" x14ac:dyDescent="0.25">
      <c r="M129" s="2"/>
      <c r="N129" s="2"/>
      <c r="O129"/>
      <c r="P129"/>
    </row>
    <row r="130" spans="13:16" x14ac:dyDescent="0.25">
      <c r="M130" s="2"/>
      <c r="N130" s="2"/>
      <c r="O130"/>
      <c r="P130"/>
    </row>
    <row r="131" spans="13:16" x14ac:dyDescent="0.25">
      <c r="M131" s="2"/>
      <c r="N131" s="2"/>
      <c r="O131"/>
      <c r="P131"/>
    </row>
    <row r="132" spans="13:16" x14ac:dyDescent="0.25">
      <c r="M132" s="2"/>
      <c r="N132" s="2"/>
      <c r="O132"/>
      <c r="P132"/>
    </row>
    <row r="133" spans="13:16" x14ac:dyDescent="0.25">
      <c r="M133" s="2"/>
      <c r="N133" s="2"/>
      <c r="O133"/>
      <c r="P133"/>
    </row>
    <row r="134" spans="13:16" x14ac:dyDescent="0.25">
      <c r="M134" s="2"/>
      <c r="N134" s="2"/>
      <c r="O134"/>
      <c r="P134"/>
    </row>
    <row r="135" spans="13:16" x14ac:dyDescent="0.25">
      <c r="M135" s="2"/>
      <c r="N135" s="2"/>
      <c r="O135"/>
      <c r="P135"/>
    </row>
    <row r="136" spans="13:16" x14ac:dyDescent="0.25">
      <c r="M136" s="2"/>
      <c r="N136" s="2"/>
      <c r="O136"/>
      <c r="P136"/>
    </row>
    <row r="137" spans="13:16" x14ac:dyDescent="0.25">
      <c r="M137" s="2"/>
      <c r="N137" s="2"/>
      <c r="O137"/>
      <c r="P137"/>
    </row>
    <row r="138" spans="13:16" x14ac:dyDescent="0.25">
      <c r="M138" s="2"/>
      <c r="N138" s="2"/>
      <c r="O138"/>
      <c r="P138"/>
    </row>
    <row r="139" spans="13:16" x14ac:dyDescent="0.25">
      <c r="M139" s="2"/>
      <c r="N139" s="2"/>
      <c r="O139"/>
      <c r="P139"/>
    </row>
    <row r="140" spans="13:16" x14ac:dyDescent="0.25">
      <c r="M140" s="2"/>
      <c r="N140" s="2"/>
      <c r="O140"/>
      <c r="P140"/>
    </row>
    <row r="141" spans="13:16" x14ac:dyDescent="0.25">
      <c r="M141" s="2"/>
      <c r="N141" s="2"/>
      <c r="O141"/>
      <c r="P141"/>
    </row>
    <row r="142" spans="13:16" x14ac:dyDescent="0.25">
      <c r="M142" s="2"/>
      <c r="N142" s="2"/>
      <c r="O142"/>
      <c r="P142"/>
    </row>
    <row r="143" spans="13:16" x14ac:dyDescent="0.25">
      <c r="M143" s="2"/>
      <c r="N143" s="2"/>
      <c r="O143"/>
      <c r="P143"/>
    </row>
    <row r="144" spans="13:16" x14ac:dyDescent="0.25">
      <c r="M144" s="2"/>
      <c r="N144" s="2"/>
      <c r="O144"/>
      <c r="P144"/>
    </row>
    <row r="145" spans="13:16" x14ac:dyDescent="0.25">
      <c r="M145" s="2"/>
      <c r="N145" s="2"/>
      <c r="O145"/>
      <c r="P145"/>
    </row>
    <row r="146" spans="13:16" x14ac:dyDescent="0.25">
      <c r="M146" s="2"/>
      <c r="N146" s="2"/>
      <c r="O146"/>
      <c r="P146"/>
    </row>
    <row r="147" spans="13:16" x14ac:dyDescent="0.25">
      <c r="M147" s="2"/>
      <c r="N147" s="2"/>
      <c r="O147"/>
      <c r="P147"/>
    </row>
    <row r="148" spans="13:16" x14ac:dyDescent="0.25">
      <c r="M148" s="2"/>
      <c r="N148" s="2"/>
      <c r="O148"/>
      <c r="P148"/>
    </row>
    <row r="149" spans="13:16" x14ac:dyDescent="0.25">
      <c r="M149" s="2"/>
      <c r="N149" s="2"/>
      <c r="O149"/>
      <c r="P149"/>
    </row>
    <row r="150" spans="13:16" x14ac:dyDescent="0.25">
      <c r="M150" s="2"/>
      <c r="N150" s="2"/>
      <c r="O150"/>
      <c r="P150"/>
    </row>
    <row r="151" spans="13:16" x14ac:dyDescent="0.25">
      <c r="M151" s="2"/>
      <c r="N151" s="2"/>
      <c r="O151"/>
      <c r="P151"/>
    </row>
    <row r="152" spans="13:16" x14ac:dyDescent="0.25">
      <c r="M152" s="2"/>
      <c r="N152" s="2"/>
      <c r="O152"/>
      <c r="P152"/>
    </row>
    <row r="153" spans="13:16" x14ac:dyDescent="0.25">
      <c r="M153" s="2"/>
      <c r="N153" s="2"/>
      <c r="O153"/>
      <c r="P153"/>
    </row>
    <row r="154" spans="13:16" x14ac:dyDescent="0.25">
      <c r="M154" s="2"/>
      <c r="N154" s="2"/>
      <c r="O154"/>
      <c r="P154"/>
    </row>
    <row r="155" spans="13:16" x14ac:dyDescent="0.25">
      <c r="M155" s="2"/>
      <c r="N155" s="2"/>
      <c r="O155"/>
      <c r="P155"/>
    </row>
    <row r="156" spans="13:16" x14ac:dyDescent="0.25">
      <c r="M156" s="2"/>
      <c r="N156" s="2"/>
      <c r="O156"/>
      <c r="P156"/>
    </row>
    <row r="157" spans="13:16" x14ac:dyDescent="0.25">
      <c r="M157" s="2"/>
      <c r="N157" s="2"/>
      <c r="O157"/>
      <c r="P157"/>
    </row>
    <row r="158" spans="13:16" x14ac:dyDescent="0.25">
      <c r="M158" s="2"/>
      <c r="N158" s="2"/>
      <c r="O158"/>
      <c r="P158"/>
    </row>
    <row r="159" spans="13:16" x14ac:dyDescent="0.25">
      <c r="M159" s="2"/>
      <c r="N159" s="2"/>
      <c r="O159"/>
      <c r="P159"/>
    </row>
    <row r="160" spans="13:16" x14ac:dyDescent="0.25">
      <c r="M160" s="2"/>
      <c r="N160" s="2"/>
      <c r="O160"/>
      <c r="P160"/>
    </row>
    <row r="161" spans="13:16" x14ac:dyDescent="0.25">
      <c r="M161" s="2"/>
      <c r="N161" s="2"/>
      <c r="O161"/>
      <c r="P161"/>
    </row>
    <row r="162" spans="13:16" x14ac:dyDescent="0.25">
      <c r="M162" s="2"/>
      <c r="N162" s="2"/>
      <c r="O162"/>
      <c r="P162"/>
    </row>
    <row r="163" spans="13:16" x14ac:dyDescent="0.25">
      <c r="M163" s="2"/>
      <c r="N163" s="2"/>
      <c r="O163"/>
      <c r="P163"/>
    </row>
    <row r="164" spans="13:16" x14ac:dyDescent="0.25">
      <c r="M164" s="2"/>
      <c r="N164" s="2"/>
      <c r="O164"/>
      <c r="P164"/>
    </row>
    <row r="165" spans="13:16" x14ac:dyDescent="0.25">
      <c r="M165" s="2"/>
      <c r="N165" s="2"/>
      <c r="O165"/>
      <c r="P165"/>
    </row>
    <row r="166" spans="13:16" x14ac:dyDescent="0.25">
      <c r="M166" s="2"/>
      <c r="N166" s="2"/>
      <c r="O166"/>
      <c r="P166"/>
    </row>
    <row r="167" spans="13:16" x14ac:dyDescent="0.25">
      <c r="M167" s="2"/>
      <c r="N167" s="2"/>
      <c r="O167"/>
      <c r="P167"/>
    </row>
    <row r="168" spans="13:16" x14ac:dyDescent="0.25">
      <c r="M168" s="2"/>
      <c r="N168" s="2"/>
      <c r="O168"/>
      <c r="P168"/>
    </row>
    <row r="169" spans="13:16" x14ac:dyDescent="0.25">
      <c r="M169" s="2"/>
      <c r="N169" s="2"/>
      <c r="O169"/>
      <c r="P169"/>
    </row>
    <row r="170" spans="13:16" x14ac:dyDescent="0.25">
      <c r="M170" s="2"/>
      <c r="N170" s="2"/>
      <c r="O170"/>
      <c r="P170"/>
    </row>
    <row r="171" spans="13:16" x14ac:dyDescent="0.25">
      <c r="M171" s="2"/>
      <c r="N171" s="2"/>
      <c r="O171"/>
      <c r="P171"/>
    </row>
    <row r="172" spans="13:16" x14ac:dyDescent="0.25">
      <c r="M172" s="2"/>
      <c r="N172" s="2"/>
      <c r="O172"/>
      <c r="P172"/>
    </row>
    <row r="173" spans="13:16" x14ac:dyDescent="0.25">
      <c r="M173" s="2"/>
      <c r="N173" s="2"/>
      <c r="O173"/>
      <c r="P173"/>
    </row>
    <row r="174" spans="13:16" x14ac:dyDescent="0.25">
      <c r="M174" s="2"/>
      <c r="N174" s="2"/>
    </row>
    <row r="175" spans="13:16" x14ac:dyDescent="0.25">
      <c r="M175" s="2"/>
      <c r="N175" s="2"/>
    </row>
  </sheetData>
  <autoFilter ref="A12:Q60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C47:G47"/>
    <mergeCell ref="C51:G51"/>
    <mergeCell ref="C42:G42"/>
    <mergeCell ref="C45:G45"/>
    <mergeCell ref="C46:G46"/>
    <mergeCell ref="C38:G38"/>
    <mergeCell ref="C40:G40"/>
    <mergeCell ref="C41:G41"/>
    <mergeCell ref="C23:G23"/>
    <mergeCell ref="C28:G28"/>
    <mergeCell ref="C29:G29"/>
    <mergeCell ref="C25:G25"/>
    <mergeCell ref="C36:G36"/>
    <mergeCell ref="C37:G37"/>
    <mergeCell ref="C31:G31"/>
    <mergeCell ref="C34:G34"/>
    <mergeCell ref="C30:G30"/>
    <mergeCell ref="B10:B12"/>
    <mergeCell ref="C10:G12"/>
    <mergeCell ref="C15:G15"/>
    <mergeCell ref="C17:G17"/>
    <mergeCell ref="C24:G24"/>
    <mergeCell ref="C16:G16"/>
    <mergeCell ref="C18:G18"/>
    <mergeCell ref="C21:G21"/>
    <mergeCell ref="C22:G22"/>
    <mergeCell ref="C13:G13"/>
    <mergeCell ref="C14:G14"/>
    <mergeCell ref="C19:G19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K7:N7"/>
    <mergeCell ref="C60:G60"/>
    <mergeCell ref="C59:G59"/>
    <mergeCell ref="C58:G58"/>
    <mergeCell ref="C56:G56"/>
    <mergeCell ref="C57:G57"/>
    <mergeCell ref="C55:G55"/>
    <mergeCell ref="C54:G54"/>
    <mergeCell ref="C26:G26"/>
    <mergeCell ref="C32:G32"/>
    <mergeCell ref="C39:G39"/>
    <mergeCell ref="C43:G43"/>
    <mergeCell ref="C44:G44"/>
    <mergeCell ref="C35:G35"/>
    <mergeCell ref="C48:G48"/>
    <mergeCell ref="C49:G49"/>
    <mergeCell ref="C53:G53"/>
    <mergeCell ref="C52:G52"/>
    <mergeCell ref="C27:G27"/>
    <mergeCell ref="C33:G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54B6-A519-4CAB-AB5D-CFC2A6E1917B}">
  <dimension ref="B1:X152"/>
  <sheetViews>
    <sheetView zoomScale="50" zoomScaleNormal="50" workbookViewId="0">
      <selection activeCell="E6" sqref="E6"/>
    </sheetView>
  </sheetViews>
  <sheetFormatPr defaultColWidth="9.109375" defaultRowHeight="12.6" x14ac:dyDescent="0.25"/>
  <cols>
    <col min="1" max="1" width="2.44140625" customWidth="1"/>
    <col min="2" max="2" width="19.88671875" customWidth="1"/>
    <col min="3" max="4" width="9.109375" customWidth="1"/>
    <col min="5" max="5" width="14.109375" customWidth="1"/>
    <col min="6" max="6" width="6.88671875" customWidth="1"/>
    <col min="7" max="7" width="5.33203125" customWidth="1"/>
    <col min="8" max="8" width="9" customWidth="1"/>
    <col min="9" max="9" width="9.88671875" customWidth="1"/>
    <col min="10" max="10" width="8.44140625" customWidth="1"/>
    <col min="11" max="11" width="13.44140625" customWidth="1"/>
    <col min="12" max="12" width="10.6640625" customWidth="1"/>
    <col min="13" max="15" width="10.6640625" style="1" customWidth="1"/>
    <col min="16" max="23" width="10.6640625" customWidth="1"/>
    <col min="24" max="24" width="21.77734375" bestFit="1" customWidth="1"/>
  </cols>
  <sheetData>
    <row r="1" spans="2:24" x14ac:dyDescent="0.25"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  <c r="N1" s="122"/>
      <c r="O1" s="122"/>
      <c r="P1" s="123"/>
      <c r="Q1" s="122"/>
      <c r="R1" s="122"/>
      <c r="S1" s="122"/>
      <c r="T1" s="122"/>
      <c r="U1" s="122"/>
      <c r="V1" s="122"/>
      <c r="W1" s="124"/>
      <c r="X1" s="125"/>
    </row>
    <row r="2" spans="2:24" ht="15" customHeight="1" x14ac:dyDescent="0.25">
      <c r="B2" s="126"/>
      <c r="C2" s="9"/>
      <c r="D2" s="9"/>
      <c r="E2" s="175" t="s">
        <v>69</v>
      </c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33"/>
    </row>
    <row r="3" spans="2:24" ht="15" customHeight="1" x14ac:dyDescent="0.25">
      <c r="B3" s="126"/>
      <c r="C3" s="9"/>
      <c r="D3" s="9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33"/>
    </row>
    <row r="4" spans="2:24" ht="32.1" customHeight="1" x14ac:dyDescent="0.25">
      <c r="B4" s="126"/>
      <c r="C4" s="9"/>
      <c r="D4" s="9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33"/>
    </row>
    <row r="5" spans="2:24" ht="15" customHeight="1" x14ac:dyDescent="0.25">
      <c r="B5" s="127" t="s">
        <v>0</v>
      </c>
      <c r="C5" s="17"/>
      <c r="D5" s="17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33"/>
    </row>
    <row r="6" spans="2:24" ht="23.25" customHeight="1" x14ac:dyDescent="0.25">
      <c r="B6" s="127" t="s">
        <v>1</v>
      </c>
      <c r="C6" s="17"/>
      <c r="D6" s="17"/>
      <c r="E6" s="132"/>
      <c r="F6" s="132"/>
      <c r="G6" s="132"/>
      <c r="H6" s="132"/>
      <c r="I6" s="132"/>
      <c r="J6" s="132"/>
      <c r="K6" s="176" t="s">
        <v>67</v>
      </c>
      <c r="L6" s="176"/>
      <c r="M6" s="176"/>
      <c r="N6" s="176"/>
      <c r="O6" s="176"/>
      <c r="P6" s="176"/>
      <c r="Q6" s="176"/>
      <c r="R6" s="132"/>
      <c r="S6" s="132"/>
      <c r="T6" s="132"/>
      <c r="U6" s="132"/>
      <c r="V6" s="132"/>
      <c r="W6" s="132"/>
      <c r="X6" s="133"/>
    </row>
    <row r="7" spans="2:24" ht="13.5" customHeight="1" x14ac:dyDescent="0.3">
      <c r="B7" s="128" t="s">
        <v>2</v>
      </c>
      <c r="C7" s="15"/>
      <c r="D7" s="15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</row>
    <row r="8" spans="2:24" ht="15" customHeight="1" x14ac:dyDescent="0.3">
      <c r="B8" s="129" t="s">
        <v>3</v>
      </c>
      <c r="C8" s="11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3"/>
    </row>
    <row r="9" spans="2:24" ht="12.6" customHeight="1" x14ac:dyDescent="0.25">
      <c r="B9" s="130"/>
      <c r="C9" s="131"/>
      <c r="D9" s="131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5"/>
    </row>
    <row r="10" spans="2:24" ht="15" customHeight="1" x14ac:dyDescent="0.25">
      <c r="B10" s="177" t="s">
        <v>4</v>
      </c>
      <c r="C10" s="179" t="s">
        <v>5</v>
      </c>
      <c r="D10" s="179"/>
      <c r="E10" s="179"/>
      <c r="F10" s="179"/>
      <c r="G10" s="179"/>
      <c r="H10" s="174" t="s">
        <v>6</v>
      </c>
      <c r="I10" s="174" t="s">
        <v>7</v>
      </c>
      <c r="J10" s="174" t="s">
        <v>8</v>
      </c>
      <c r="K10" s="174" t="s">
        <v>10</v>
      </c>
      <c r="L10" s="165">
        <v>46204</v>
      </c>
      <c r="M10" s="165">
        <v>46235</v>
      </c>
      <c r="N10" s="165">
        <v>46266</v>
      </c>
      <c r="O10" s="165">
        <v>46296</v>
      </c>
      <c r="P10" s="165">
        <v>46327</v>
      </c>
      <c r="Q10" s="165">
        <v>46357</v>
      </c>
      <c r="R10" s="165">
        <v>46388</v>
      </c>
      <c r="S10" s="165">
        <v>46419</v>
      </c>
      <c r="T10" s="165">
        <v>46447</v>
      </c>
      <c r="U10" s="165">
        <v>46478</v>
      </c>
      <c r="V10" s="165">
        <v>46508</v>
      </c>
      <c r="W10" s="165">
        <v>46539</v>
      </c>
      <c r="X10" s="163" t="s">
        <v>66</v>
      </c>
    </row>
    <row r="11" spans="2:24" ht="15" customHeight="1" x14ac:dyDescent="0.25">
      <c r="B11" s="178"/>
      <c r="C11" s="158"/>
      <c r="D11" s="158"/>
      <c r="E11" s="158"/>
      <c r="F11" s="158"/>
      <c r="G11" s="158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64"/>
    </row>
    <row r="12" spans="2:24" ht="15" customHeight="1" x14ac:dyDescent="0.25">
      <c r="B12" s="178"/>
      <c r="C12" s="158"/>
      <c r="D12" s="158"/>
      <c r="E12" s="158"/>
      <c r="F12" s="158"/>
      <c r="G12" s="158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64"/>
    </row>
    <row r="13" spans="2:24" ht="33" customHeight="1" x14ac:dyDescent="0.25">
      <c r="B13" s="102">
        <v>32540</v>
      </c>
      <c r="C13" s="173" t="s">
        <v>63</v>
      </c>
      <c r="D13" s="169"/>
      <c r="E13" s="169"/>
      <c r="F13" s="169"/>
      <c r="G13" s="169"/>
      <c r="H13" s="96" t="s">
        <v>20</v>
      </c>
      <c r="I13" s="98">
        <v>3.6</v>
      </c>
      <c r="J13" s="99">
        <v>60</v>
      </c>
      <c r="K13" s="100">
        <f>'SY26-27'!L13</f>
        <v>0</v>
      </c>
      <c r="L13" s="109"/>
      <c r="M13" s="110"/>
      <c r="N13" s="111"/>
      <c r="O13" s="111"/>
      <c r="P13" s="112"/>
      <c r="Q13" s="113"/>
      <c r="R13" s="113"/>
      <c r="S13" s="113"/>
      <c r="T13" s="113"/>
      <c r="U13" s="113"/>
      <c r="V13" s="113"/>
      <c r="W13" s="113"/>
      <c r="X13" s="119">
        <f>SUM(L13:W13)</f>
        <v>0</v>
      </c>
    </row>
    <row r="14" spans="2:24" ht="33" customHeight="1" x14ac:dyDescent="0.25">
      <c r="B14" s="102">
        <v>32541</v>
      </c>
      <c r="C14" s="173" t="s">
        <v>64</v>
      </c>
      <c r="D14" s="169"/>
      <c r="E14" s="169"/>
      <c r="F14" s="169"/>
      <c r="G14" s="169"/>
      <c r="H14" s="96" t="s">
        <v>16</v>
      </c>
      <c r="I14" s="98">
        <v>3.6</v>
      </c>
      <c r="J14" s="99">
        <v>60</v>
      </c>
      <c r="K14" s="100">
        <f>'SY26-27'!L14</f>
        <v>0</v>
      </c>
      <c r="L14" s="109"/>
      <c r="M14" s="110"/>
      <c r="N14" s="111"/>
      <c r="O14" s="111"/>
      <c r="P14" s="112"/>
      <c r="Q14" s="113"/>
      <c r="R14" s="113"/>
      <c r="S14" s="113"/>
      <c r="T14" s="113"/>
      <c r="U14" s="113"/>
      <c r="V14" s="113"/>
      <c r="W14" s="113"/>
      <c r="X14" s="119">
        <f t="shared" ref="X14:X52" si="0">SUM(L14:W14)</f>
        <v>0</v>
      </c>
    </row>
    <row r="15" spans="2:24" s="39" customFormat="1" ht="38.25" customHeight="1" x14ac:dyDescent="0.25">
      <c r="B15" s="102">
        <v>50231</v>
      </c>
      <c r="C15" s="169" t="s">
        <v>19</v>
      </c>
      <c r="D15" s="169"/>
      <c r="E15" s="169"/>
      <c r="F15" s="169"/>
      <c r="G15" s="169"/>
      <c r="H15" s="97" t="s">
        <v>17</v>
      </c>
      <c r="I15" s="98">
        <v>5.5</v>
      </c>
      <c r="J15" s="99">
        <v>80</v>
      </c>
      <c r="K15" s="100">
        <f>'SY26-27'!L15</f>
        <v>0</v>
      </c>
      <c r="L15" s="109"/>
      <c r="M15" s="110"/>
      <c r="N15" s="111"/>
      <c r="O15" s="111"/>
      <c r="P15" s="112"/>
      <c r="Q15" s="113"/>
      <c r="R15" s="113"/>
      <c r="S15" s="113"/>
      <c r="T15" s="113"/>
      <c r="U15" s="113"/>
      <c r="V15" s="113"/>
      <c r="W15" s="113"/>
      <c r="X15" s="119">
        <f t="shared" si="0"/>
        <v>0</v>
      </c>
    </row>
    <row r="16" spans="2:24" ht="36" customHeight="1" x14ac:dyDescent="0.25">
      <c r="B16" s="102">
        <v>50241</v>
      </c>
      <c r="C16" s="169" t="s">
        <v>19</v>
      </c>
      <c r="D16" s="169"/>
      <c r="E16" s="169"/>
      <c r="F16" s="169"/>
      <c r="G16" s="169"/>
      <c r="H16" s="97" t="s">
        <v>16</v>
      </c>
      <c r="I16" s="98">
        <v>5.5</v>
      </c>
      <c r="J16" s="99">
        <v>80</v>
      </c>
      <c r="K16" s="100">
        <f>'SY26-27'!L18</f>
        <v>0</v>
      </c>
      <c r="L16" s="109"/>
      <c r="M16" s="110"/>
      <c r="N16" s="111"/>
      <c r="O16" s="111"/>
      <c r="P16" s="112"/>
      <c r="Q16" s="113"/>
      <c r="R16" s="113"/>
      <c r="S16" s="113"/>
      <c r="T16" s="113"/>
      <c r="U16" s="113"/>
      <c r="V16" s="113"/>
      <c r="W16" s="113"/>
      <c r="X16" s="119">
        <f t="shared" si="0"/>
        <v>0</v>
      </c>
    </row>
    <row r="17" spans="2:24" ht="36" customHeight="1" x14ac:dyDescent="0.25">
      <c r="B17" s="102">
        <v>50263</v>
      </c>
      <c r="C17" s="173" t="s">
        <v>63</v>
      </c>
      <c r="D17" s="169"/>
      <c r="E17" s="169"/>
      <c r="F17" s="169"/>
      <c r="G17" s="169"/>
      <c r="H17" s="96" t="s">
        <v>20</v>
      </c>
      <c r="I17" s="98">
        <v>3.6</v>
      </c>
      <c r="J17" s="99">
        <v>96</v>
      </c>
      <c r="K17" s="100">
        <f>'SY26-27'!L19</f>
        <v>0</v>
      </c>
      <c r="L17" s="109"/>
      <c r="M17" s="110"/>
      <c r="N17" s="111"/>
      <c r="O17" s="111"/>
      <c r="P17" s="112"/>
      <c r="Q17" s="113"/>
      <c r="R17" s="113"/>
      <c r="S17" s="113"/>
      <c r="T17" s="113"/>
      <c r="U17" s="113"/>
      <c r="V17" s="113"/>
      <c r="W17" s="113"/>
      <c r="X17" s="119">
        <f t="shared" si="0"/>
        <v>0</v>
      </c>
    </row>
    <row r="18" spans="2:24" ht="36" customHeight="1" x14ac:dyDescent="0.25">
      <c r="B18" s="103">
        <v>50267</v>
      </c>
      <c r="C18" s="61" t="s">
        <v>57</v>
      </c>
      <c r="D18" s="97"/>
      <c r="E18" s="97"/>
      <c r="F18" s="97"/>
      <c r="G18" s="97"/>
      <c r="H18" s="101" t="s">
        <v>16</v>
      </c>
      <c r="I18" s="98">
        <v>4.5</v>
      </c>
      <c r="J18" s="99">
        <v>50</v>
      </c>
      <c r="K18" s="100">
        <f>'SY26-27'!L20</f>
        <v>0</v>
      </c>
      <c r="L18" s="109"/>
      <c r="M18" s="110"/>
      <c r="N18" s="111"/>
      <c r="O18" s="111"/>
      <c r="P18" s="112"/>
      <c r="Q18" s="113"/>
      <c r="R18" s="113"/>
      <c r="S18" s="113"/>
      <c r="T18" s="113"/>
      <c r="U18" s="113"/>
      <c r="V18" s="113"/>
      <c r="W18" s="113"/>
      <c r="X18" s="119">
        <f t="shared" si="0"/>
        <v>0</v>
      </c>
    </row>
    <row r="19" spans="2:24" ht="36" customHeight="1" x14ac:dyDescent="0.25">
      <c r="B19" s="102">
        <v>50451</v>
      </c>
      <c r="C19" s="169" t="s">
        <v>22</v>
      </c>
      <c r="D19" s="169"/>
      <c r="E19" s="169"/>
      <c r="F19" s="169"/>
      <c r="G19" s="172"/>
      <c r="H19" s="97" t="s">
        <v>16</v>
      </c>
      <c r="I19" s="98">
        <v>5.2</v>
      </c>
      <c r="J19" s="99">
        <v>80</v>
      </c>
      <c r="K19" s="100">
        <f>'SY26-27'!L21</f>
        <v>0</v>
      </c>
      <c r="L19" s="109"/>
      <c r="M19" s="110"/>
      <c r="N19" s="111"/>
      <c r="O19" s="111"/>
      <c r="P19" s="112"/>
      <c r="Q19" s="113"/>
      <c r="R19" s="113"/>
      <c r="S19" s="113"/>
      <c r="T19" s="113"/>
      <c r="U19" s="113"/>
      <c r="V19" s="113"/>
      <c r="W19" s="113"/>
      <c r="X19" s="119">
        <f t="shared" si="0"/>
        <v>0</v>
      </c>
    </row>
    <row r="20" spans="2:24" ht="36" customHeight="1" x14ac:dyDescent="0.25">
      <c r="B20" s="102">
        <v>50452</v>
      </c>
      <c r="C20" s="169" t="s">
        <v>23</v>
      </c>
      <c r="D20" s="169"/>
      <c r="E20" s="169"/>
      <c r="F20" s="169"/>
      <c r="G20" s="172"/>
      <c r="H20" s="97" t="s">
        <v>20</v>
      </c>
      <c r="I20" s="98">
        <v>5.2</v>
      </c>
      <c r="J20" s="99">
        <v>80</v>
      </c>
      <c r="K20" s="100">
        <f>'SY26-27'!L22</f>
        <v>0</v>
      </c>
      <c r="L20" s="109"/>
      <c r="M20" s="110"/>
      <c r="N20" s="111"/>
      <c r="O20" s="111"/>
      <c r="P20" s="112"/>
      <c r="Q20" s="113"/>
      <c r="R20" s="113"/>
      <c r="S20" s="113"/>
      <c r="T20" s="113"/>
      <c r="U20" s="113"/>
      <c r="V20" s="113"/>
      <c r="W20" s="113"/>
      <c r="X20" s="119">
        <f t="shared" si="0"/>
        <v>0</v>
      </c>
    </row>
    <row r="21" spans="2:24" ht="36" customHeight="1" x14ac:dyDescent="0.25">
      <c r="B21" s="102">
        <v>50461</v>
      </c>
      <c r="C21" s="169" t="s">
        <v>24</v>
      </c>
      <c r="D21" s="172"/>
      <c r="E21" s="172"/>
      <c r="F21" s="172"/>
      <c r="G21" s="172"/>
      <c r="H21" s="97" t="s">
        <v>16</v>
      </c>
      <c r="I21" s="98">
        <v>5.2</v>
      </c>
      <c r="J21" s="99">
        <v>80</v>
      </c>
      <c r="K21" s="100">
        <f>'SY26-27'!L23</f>
        <v>0</v>
      </c>
      <c r="L21" s="109"/>
      <c r="M21" s="110"/>
      <c r="N21" s="111"/>
      <c r="O21" s="111"/>
      <c r="P21" s="112"/>
      <c r="Q21" s="113"/>
      <c r="R21" s="113"/>
      <c r="S21" s="113"/>
      <c r="T21" s="113"/>
      <c r="U21" s="113"/>
      <c r="V21" s="113"/>
      <c r="W21" s="113"/>
      <c r="X21" s="119">
        <f t="shared" si="0"/>
        <v>0</v>
      </c>
    </row>
    <row r="22" spans="2:24" ht="45" customHeight="1" x14ac:dyDescent="0.25">
      <c r="B22" s="102">
        <v>50711</v>
      </c>
      <c r="C22" s="169" t="s">
        <v>25</v>
      </c>
      <c r="D22" s="169"/>
      <c r="E22" s="169"/>
      <c r="F22" s="169"/>
      <c r="G22" s="169"/>
      <c r="H22" s="97" t="s">
        <v>20</v>
      </c>
      <c r="I22" s="98">
        <v>5.5</v>
      </c>
      <c r="J22" s="99">
        <v>80</v>
      </c>
      <c r="K22" s="100">
        <f>'SY26-27'!L24</f>
        <v>0</v>
      </c>
      <c r="L22" s="109"/>
      <c r="M22" s="110"/>
      <c r="N22" s="111"/>
      <c r="O22" s="111"/>
      <c r="P22" s="112"/>
      <c r="Q22" s="113"/>
      <c r="R22" s="113"/>
      <c r="S22" s="113"/>
      <c r="T22" s="113"/>
      <c r="U22" s="113"/>
      <c r="V22" s="113"/>
      <c r="W22" s="113"/>
      <c r="X22" s="119">
        <f t="shared" si="0"/>
        <v>0</v>
      </c>
    </row>
    <row r="23" spans="2:24" ht="45" customHeight="1" x14ac:dyDescent="0.25">
      <c r="B23" s="102">
        <v>50721</v>
      </c>
      <c r="C23" s="169" t="s">
        <v>25</v>
      </c>
      <c r="D23" s="169"/>
      <c r="E23" s="169"/>
      <c r="F23" s="169"/>
      <c r="G23" s="169"/>
      <c r="H23" s="97" t="s">
        <v>16</v>
      </c>
      <c r="I23" s="98">
        <v>5.5</v>
      </c>
      <c r="J23" s="99">
        <v>80</v>
      </c>
      <c r="K23" s="100">
        <f>'SY26-27'!L25</f>
        <v>0</v>
      </c>
      <c r="L23" s="109"/>
      <c r="M23" s="110"/>
      <c r="N23" s="111"/>
      <c r="O23" s="111"/>
      <c r="P23" s="112"/>
      <c r="Q23" s="113"/>
      <c r="R23" s="113"/>
      <c r="S23" s="113"/>
      <c r="T23" s="113"/>
      <c r="U23" s="113"/>
      <c r="V23" s="113"/>
      <c r="W23" s="113"/>
      <c r="X23" s="119">
        <f t="shared" si="0"/>
        <v>0</v>
      </c>
    </row>
    <row r="24" spans="2:24" ht="45" customHeight="1" x14ac:dyDescent="0.25">
      <c r="B24" s="102">
        <v>50821</v>
      </c>
      <c r="C24" s="169" t="s">
        <v>26</v>
      </c>
      <c r="D24" s="169"/>
      <c r="E24" s="169"/>
      <c r="F24" s="169"/>
      <c r="G24" s="169"/>
      <c r="H24" s="97" t="s">
        <v>16</v>
      </c>
      <c r="I24" s="98">
        <v>5.5</v>
      </c>
      <c r="J24" s="99">
        <v>80</v>
      </c>
      <c r="K24" s="100">
        <f>'SY26-27'!L27</f>
        <v>0</v>
      </c>
      <c r="L24" s="109"/>
      <c r="M24" s="110"/>
      <c r="N24" s="111"/>
      <c r="O24" s="111"/>
      <c r="P24" s="112"/>
      <c r="Q24" s="113"/>
      <c r="R24" s="113"/>
      <c r="S24" s="113"/>
      <c r="T24" s="113"/>
      <c r="U24" s="113"/>
      <c r="V24" s="113"/>
      <c r="W24" s="113"/>
      <c r="X24" s="119">
        <f t="shared" si="0"/>
        <v>0</v>
      </c>
    </row>
    <row r="25" spans="2:24" ht="45" customHeight="1" x14ac:dyDescent="0.25">
      <c r="B25" s="102">
        <v>50831</v>
      </c>
      <c r="C25" s="169" t="s">
        <v>27</v>
      </c>
      <c r="D25" s="172"/>
      <c r="E25" s="172"/>
      <c r="F25" s="172"/>
      <c r="G25" s="172"/>
      <c r="H25" s="97" t="s">
        <v>20</v>
      </c>
      <c r="I25" s="98">
        <v>5.5</v>
      </c>
      <c r="J25" s="99">
        <v>80</v>
      </c>
      <c r="K25" s="100">
        <f>'SY26-27'!L29</f>
        <v>0</v>
      </c>
      <c r="L25" s="109"/>
      <c r="M25" s="110"/>
      <c r="N25" s="111"/>
      <c r="O25" s="111"/>
      <c r="P25" s="112"/>
      <c r="Q25" s="113"/>
      <c r="R25" s="113"/>
      <c r="S25" s="113"/>
      <c r="T25" s="113"/>
      <c r="U25" s="113"/>
      <c r="V25" s="113"/>
      <c r="W25" s="113"/>
      <c r="X25" s="119">
        <f t="shared" si="0"/>
        <v>0</v>
      </c>
    </row>
    <row r="26" spans="2:24" ht="36" customHeight="1" x14ac:dyDescent="0.25">
      <c r="B26" s="102">
        <v>53551</v>
      </c>
      <c r="C26" s="169" t="s">
        <v>28</v>
      </c>
      <c r="D26" s="169"/>
      <c r="E26" s="169"/>
      <c r="F26" s="169"/>
      <c r="G26" s="169"/>
      <c r="H26" s="97" t="s">
        <v>16</v>
      </c>
      <c r="I26" s="98">
        <v>3.25</v>
      </c>
      <c r="J26" s="99">
        <v>100</v>
      </c>
      <c r="K26" s="100">
        <f>'SY26-27'!L30</f>
        <v>0</v>
      </c>
      <c r="L26" s="109"/>
      <c r="M26" s="110"/>
      <c r="N26" s="111"/>
      <c r="O26" s="111"/>
      <c r="P26" s="112"/>
      <c r="Q26" s="113"/>
      <c r="R26" s="113"/>
      <c r="S26" s="113"/>
      <c r="T26" s="113"/>
      <c r="U26" s="113"/>
      <c r="V26" s="113"/>
      <c r="W26" s="113"/>
      <c r="X26" s="119">
        <f t="shared" si="0"/>
        <v>0</v>
      </c>
    </row>
    <row r="27" spans="2:24" ht="36" customHeight="1" x14ac:dyDescent="0.25">
      <c r="B27" s="102">
        <v>55999</v>
      </c>
      <c r="C27" s="169" t="s">
        <v>29</v>
      </c>
      <c r="D27" s="169"/>
      <c r="E27" s="169"/>
      <c r="F27" s="169"/>
      <c r="G27" s="169"/>
      <c r="H27" s="97" t="s">
        <v>16</v>
      </c>
      <c r="I27" s="98">
        <v>4</v>
      </c>
      <c r="J27" s="99">
        <v>72</v>
      </c>
      <c r="K27" s="100">
        <f>'SY26-27'!L31</f>
        <v>0</v>
      </c>
      <c r="L27" s="109"/>
      <c r="M27" s="110"/>
      <c r="N27" s="111"/>
      <c r="O27" s="111"/>
      <c r="P27" s="112"/>
      <c r="Q27" s="113"/>
      <c r="R27" s="113"/>
      <c r="S27" s="113"/>
      <c r="T27" s="113"/>
      <c r="U27" s="113"/>
      <c r="V27" s="113"/>
      <c r="W27" s="113"/>
      <c r="X27" s="119">
        <f t="shared" si="0"/>
        <v>0</v>
      </c>
    </row>
    <row r="28" spans="2:24" ht="36" customHeight="1" x14ac:dyDescent="0.25">
      <c r="B28" s="102">
        <v>60126</v>
      </c>
      <c r="C28" s="169" t="s">
        <v>30</v>
      </c>
      <c r="D28" s="169"/>
      <c r="E28" s="169"/>
      <c r="F28" s="169"/>
      <c r="G28" s="169"/>
      <c r="H28" s="97" t="s">
        <v>16</v>
      </c>
      <c r="I28" s="98">
        <v>3</v>
      </c>
      <c r="J28" s="99">
        <v>120</v>
      </c>
      <c r="K28" s="100">
        <f>'SY26-27'!L32</f>
        <v>0</v>
      </c>
      <c r="L28" s="109"/>
      <c r="M28" s="110"/>
      <c r="N28" s="111"/>
      <c r="O28" s="111"/>
      <c r="P28" s="112"/>
      <c r="Q28" s="113"/>
      <c r="R28" s="113"/>
      <c r="S28" s="113"/>
      <c r="T28" s="113"/>
      <c r="U28" s="113"/>
      <c r="V28" s="113"/>
      <c r="W28" s="113"/>
      <c r="X28" s="119">
        <f t="shared" si="0"/>
        <v>0</v>
      </c>
    </row>
    <row r="29" spans="2:24" ht="36" customHeight="1" x14ac:dyDescent="0.25">
      <c r="B29" s="102">
        <v>60226</v>
      </c>
      <c r="C29" s="169" t="s">
        <v>31</v>
      </c>
      <c r="D29" s="169"/>
      <c r="E29" s="169"/>
      <c r="F29" s="169"/>
      <c r="G29" s="169"/>
      <c r="H29" s="97" t="s">
        <v>16</v>
      </c>
      <c r="I29" s="98">
        <v>3</v>
      </c>
      <c r="J29" s="99">
        <v>120</v>
      </c>
      <c r="K29" s="100">
        <f>'SY26-27'!L33</f>
        <v>0</v>
      </c>
      <c r="L29" s="109"/>
      <c r="M29" s="110"/>
      <c r="N29" s="111"/>
      <c r="O29" s="111"/>
      <c r="P29" s="112"/>
      <c r="Q29" s="113"/>
      <c r="R29" s="113"/>
      <c r="S29" s="113"/>
      <c r="T29" s="113"/>
      <c r="U29" s="113"/>
      <c r="V29" s="113"/>
      <c r="W29" s="113"/>
      <c r="X29" s="119">
        <f t="shared" si="0"/>
        <v>0</v>
      </c>
    </row>
    <row r="30" spans="2:24" ht="36" customHeight="1" x14ac:dyDescent="0.25">
      <c r="B30" s="102">
        <v>60326</v>
      </c>
      <c r="C30" s="169" t="s">
        <v>32</v>
      </c>
      <c r="D30" s="169"/>
      <c r="E30" s="169"/>
      <c r="F30" s="169"/>
      <c r="G30" s="169"/>
      <c r="H30" s="97" t="s">
        <v>16</v>
      </c>
      <c r="I30" s="98">
        <v>3</v>
      </c>
      <c r="J30" s="99">
        <v>120</v>
      </c>
      <c r="K30" s="100">
        <f>'SY26-27'!L34</f>
        <v>0</v>
      </c>
      <c r="L30" s="109"/>
      <c r="M30" s="110"/>
      <c r="N30" s="111"/>
      <c r="O30" s="111"/>
      <c r="P30" s="112"/>
      <c r="Q30" s="113"/>
      <c r="R30" s="113"/>
      <c r="S30" s="113"/>
      <c r="T30" s="113"/>
      <c r="U30" s="113"/>
      <c r="V30" s="113"/>
      <c r="W30" s="113"/>
      <c r="X30" s="119">
        <f t="shared" si="0"/>
        <v>0</v>
      </c>
    </row>
    <row r="31" spans="2:24" ht="36" customHeight="1" x14ac:dyDescent="0.25">
      <c r="B31" s="102">
        <v>60425</v>
      </c>
      <c r="C31" s="169" t="s">
        <v>33</v>
      </c>
      <c r="D31" s="169"/>
      <c r="E31" s="169"/>
      <c r="F31" s="169"/>
      <c r="G31" s="169"/>
      <c r="H31" s="97" t="s">
        <v>16</v>
      </c>
      <c r="I31" s="98">
        <v>3</v>
      </c>
      <c r="J31" s="99">
        <v>120</v>
      </c>
      <c r="K31" s="100">
        <f>'SY26-27'!L35</f>
        <v>0</v>
      </c>
      <c r="L31" s="109"/>
      <c r="M31" s="110"/>
      <c r="N31" s="111"/>
      <c r="O31" s="111"/>
      <c r="P31" s="112"/>
      <c r="Q31" s="113"/>
      <c r="R31" s="113"/>
      <c r="S31" s="113"/>
      <c r="T31" s="113"/>
      <c r="U31" s="113"/>
      <c r="V31" s="113"/>
      <c r="W31" s="113"/>
      <c r="X31" s="119">
        <f t="shared" si="0"/>
        <v>0</v>
      </c>
    </row>
    <row r="32" spans="2:24" ht="36" customHeight="1" x14ac:dyDescent="0.25">
      <c r="B32" s="102">
        <v>60521</v>
      </c>
      <c r="C32" s="169" t="s">
        <v>34</v>
      </c>
      <c r="D32" s="169"/>
      <c r="E32" s="169"/>
      <c r="F32" s="169"/>
      <c r="G32" s="169"/>
      <c r="H32" s="97" t="s">
        <v>16</v>
      </c>
      <c r="I32" s="98">
        <v>2.5</v>
      </c>
      <c r="J32" s="99">
        <v>125</v>
      </c>
      <c r="K32" s="100">
        <f>'SY26-27'!L36</f>
        <v>0</v>
      </c>
      <c r="L32" s="109"/>
      <c r="M32" s="110"/>
      <c r="N32" s="111"/>
      <c r="O32" s="111"/>
      <c r="P32" s="112"/>
      <c r="Q32" s="113"/>
      <c r="R32" s="113"/>
      <c r="S32" s="113"/>
      <c r="T32" s="113"/>
      <c r="U32" s="113"/>
      <c r="V32" s="113"/>
      <c r="W32" s="113"/>
      <c r="X32" s="119">
        <f t="shared" si="0"/>
        <v>0</v>
      </c>
    </row>
    <row r="33" spans="2:24" ht="36" customHeight="1" x14ac:dyDescent="0.25">
      <c r="B33" s="102">
        <v>60826</v>
      </c>
      <c r="C33" s="169" t="s">
        <v>36</v>
      </c>
      <c r="D33" s="169"/>
      <c r="E33" s="169"/>
      <c r="F33" s="169"/>
      <c r="G33" s="169"/>
      <c r="H33" s="97" t="s">
        <v>16</v>
      </c>
      <c r="I33" s="98">
        <v>3</v>
      </c>
      <c r="J33" s="99">
        <v>120</v>
      </c>
      <c r="K33" s="100">
        <f>'SY26-27'!L38</f>
        <v>0</v>
      </c>
      <c r="L33" s="109"/>
      <c r="M33" s="110"/>
      <c r="N33" s="111"/>
      <c r="O33" s="111"/>
      <c r="P33" s="112"/>
      <c r="Q33" s="113"/>
      <c r="R33" s="113"/>
      <c r="S33" s="113"/>
      <c r="T33" s="113"/>
      <c r="U33" s="113"/>
      <c r="V33" s="113"/>
      <c r="W33" s="113"/>
      <c r="X33" s="119">
        <f t="shared" si="0"/>
        <v>0</v>
      </c>
    </row>
    <row r="34" spans="2:24" ht="36" customHeight="1" x14ac:dyDescent="0.25">
      <c r="B34" s="102">
        <v>60941</v>
      </c>
      <c r="C34" s="169" t="s">
        <v>37</v>
      </c>
      <c r="D34" s="169"/>
      <c r="E34" s="169"/>
      <c r="F34" s="169"/>
      <c r="G34" s="169"/>
      <c r="H34" s="97" t="s">
        <v>16</v>
      </c>
      <c r="I34" s="98">
        <v>3.5</v>
      </c>
      <c r="J34" s="99">
        <v>100</v>
      </c>
      <c r="K34" s="100">
        <f>'SY26-27'!L39</f>
        <v>0</v>
      </c>
      <c r="L34" s="109"/>
      <c r="M34" s="110"/>
      <c r="N34" s="111"/>
      <c r="O34" s="111"/>
      <c r="P34" s="112"/>
      <c r="Q34" s="113"/>
      <c r="R34" s="113"/>
      <c r="S34" s="113"/>
      <c r="T34" s="113"/>
      <c r="U34" s="113"/>
      <c r="V34" s="113"/>
      <c r="W34" s="113"/>
      <c r="X34" s="119">
        <f t="shared" si="0"/>
        <v>0</v>
      </c>
    </row>
    <row r="35" spans="2:24" ht="36" customHeight="1" x14ac:dyDescent="0.25">
      <c r="B35" s="102">
        <v>61341</v>
      </c>
      <c r="C35" s="169" t="s">
        <v>38</v>
      </c>
      <c r="D35" s="169"/>
      <c r="E35" s="169"/>
      <c r="F35" s="169"/>
      <c r="G35" s="169"/>
      <c r="H35" s="97" t="s">
        <v>16</v>
      </c>
      <c r="I35" s="98">
        <v>3.5</v>
      </c>
      <c r="J35" s="99">
        <v>100</v>
      </c>
      <c r="K35" s="100">
        <f>'SY26-27'!L40</f>
        <v>0</v>
      </c>
      <c r="L35" s="109"/>
      <c r="M35" s="110"/>
      <c r="N35" s="111"/>
      <c r="O35" s="111"/>
      <c r="P35" s="112"/>
      <c r="Q35" s="113"/>
      <c r="R35" s="113"/>
      <c r="S35" s="113"/>
      <c r="T35" s="113"/>
      <c r="U35" s="113"/>
      <c r="V35" s="113"/>
      <c r="W35" s="113"/>
      <c r="X35" s="119">
        <f t="shared" si="0"/>
        <v>0</v>
      </c>
    </row>
    <row r="36" spans="2:24" ht="36" customHeight="1" x14ac:dyDescent="0.25">
      <c r="B36" s="102">
        <v>63136</v>
      </c>
      <c r="C36" s="169" t="s">
        <v>40</v>
      </c>
      <c r="D36" s="169"/>
      <c r="E36" s="169"/>
      <c r="F36" s="169"/>
      <c r="G36" s="169"/>
      <c r="H36" s="97" t="s">
        <v>16</v>
      </c>
      <c r="I36" s="98">
        <v>3.2</v>
      </c>
      <c r="J36" s="99">
        <v>120</v>
      </c>
      <c r="K36" s="100">
        <f>'SY26-27'!L42</f>
        <v>0</v>
      </c>
      <c r="L36" s="109"/>
      <c r="M36" s="110"/>
      <c r="N36" s="111"/>
      <c r="O36" s="111"/>
      <c r="P36" s="112"/>
      <c r="Q36" s="113"/>
      <c r="R36" s="113"/>
      <c r="S36" s="113"/>
      <c r="T36" s="113"/>
      <c r="U36" s="113"/>
      <c r="V36" s="113"/>
      <c r="W36" s="113"/>
      <c r="X36" s="119">
        <f t="shared" si="0"/>
        <v>0</v>
      </c>
    </row>
    <row r="37" spans="2:24" ht="36" customHeight="1" x14ac:dyDescent="0.25">
      <c r="B37" s="102">
        <v>63186</v>
      </c>
      <c r="C37" s="169" t="s">
        <v>41</v>
      </c>
      <c r="D37" s="169"/>
      <c r="E37" s="169"/>
      <c r="F37" s="169"/>
      <c r="G37" s="169"/>
      <c r="H37" s="97" t="s">
        <v>16</v>
      </c>
      <c r="I37" s="98">
        <v>3.2</v>
      </c>
      <c r="J37" s="99">
        <v>120</v>
      </c>
      <c r="K37" s="100">
        <f>'SY26-27'!L43</f>
        <v>0</v>
      </c>
      <c r="L37" s="109"/>
      <c r="M37" s="110"/>
      <c r="N37" s="111"/>
      <c r="O37" s="111"/>
      <c r="P37" s="112"/>
      <c r="Q37" s="113"/>
      <c r="R37" s="113"/>
      <c r="S37" s="113"/>
      <c r="T37" s="113"/>
      <c r="U37" s="113"/>
      <c r="V37" s="113"/>
      <c r="W37" s="113"/>
      <c r="X37" s="119">
        <f t="shared" si="0"/>
        <v>0</v>
      </c>
    </row>
    <row r="38" spans="2:24" ht="36" customHeight="1" x14ac:dyDescent="0.25">
      <c r="B38" s="102">
        <v>63218</v>
      </c>
      <c r="C38" s="169" t="s">
        <v>42</v>
      </c>
      <c r="D38" s="169"/>
      <c r="E38" s="169"/>
      <c r="F38" s="169"/>
      <c r="G38" s="169"/>
      <c r="H38" s="97" t="s">
        <v>16</v>
      </c>
      <c r="I38" s="98">
        <v>3.2</v>
      </c>
      <c r="J38" s="99">
        <v>120</v>
      </c>
      <c r="K38" s="100">
        <f>'SY26-27'!L44</f>
        <v>0</v>
      </c>
      <c r="L38" s="109"/>
      <c r="M38" s="110"/>
      <c r="N38" s="111"/>
      <c r="O38" s="111"/>
      <c r="P38" s="112"/>
      <c r="Q38" s="113"/>
      <c r="R38" s="113"/>
      <c r="S38" s="113"/>
      <c r="T38" s="113"/>
      <c r="U38" s="113"/>
      <c r="V38" s="113"/>
      <c r="W38" s="113"/>
      <c r="X38" s="119">
        <f t="shared" si="0"/>
        <v>0</v>
      </c>
    </row>
    <row r="39" spans="2:24" ht="36" customHeight="1" x14ac:dyDescent="0.25">
      <c r="B39" s="102">
        <v>63272</v>
      </c>
      <c r="C39" s="169" t="s">
        <v>43</v>
      </c>
      <c r="D39" s="169"/>
      <c r="E39" s="169"/>
      <c r="F39" s="169"/>
      <c r="G39" s="169"/>
      <c r="H39" s="97" t="s">
        <v>16</v>
      </c>
      <c r="I39" s="98">
        <v>3.5</v>
      </c>
      <c r="J39" s="99">
        <v>100</v>
      </c>
      <c r="K39" s="100">
        <f>'SY26-27'!L45</f>
        <v>0</v>
      </c>
      <c r="L39" s="109"/>
      <c r="M39" s="110"/>
      <c r="N39" s="111"/>
      <c r="O39" s="111"/>
      <c r="P39" s="112"/>
      <c r="Q39" s="113"/>
      <c r="R39" s="113"/>
      <c r="S39" s="113"/>
      <c r="T39" s="113"/>
      <c r="U39" s="113"/>
      <c r="V39" s="113"/>
      <c r="W39" s="113"/>
      <c r="X39" s="119">
        <f t="shared" si="0"/>
        <v>0</v>
      </c>
    </row>
    <row r="40" spans="2:24" ht="36" customHeight="1" x14ac:dyDescent="0.25">
      <c r="B40" s="103">
        <v>64175</v>
      </c>
      <c r="C40" s="170" t="s">
        <v>61</v>
      </c>
      <c r="D40" s="169"/>
      <c r="E40" s="169"/>
      <c r="F40" s="169"/>
      <c r="G40" s="169"/>
      <c r="H40" s="97"/>
      <c r="I40" s="98">
        <v>2.5</v>
      </c>
      <c r="J40" s="99">
        <v>125</v>
      </c>
      <c r="K40" s="100">
        <f>'SY26-27'!L48</f>
        <v>0</v>
      </c>
      <c r="L40" s="109"/>
      <c r="M40" s="110"/>
      <c r="N40" s="111"/>
      <c r="O40" s="111"/>
      <c r="P40" s="112"/>
      <c r="Q40" s="113"/>
      <c r="R40" s="113"/>
      <c r="S40" s="113"/>
      <c r="T40" s="113"/>
      <c r="U40" s="113"/>
      <c r="V40" s="113"/>
      <c r="W40" s="113"/>
      <c r="X40" s="119">
        <f t="shared" si="0"/>
        <v>0</v>
      </c>
    </row>
    <row r="41" spans="2:24" ht="36" customHeight="1" x14ac:dyDescent="0.25">
      <c r="B41" s="102">
        <v>66034</v>
      </c>
      <c r="C41" s="169" t="s">
        <v>45</v>
      </c>
      <c r="D41" s="169"/>
      <c r="E41" s="169"/>
      <c r="F41" s="169"/>
      <c r="G41" s="169"/>
      <c r="H41" s="97" t="s">
        <v>16</v>
      </c>
      <c r="I41" s="98">
        <v>2.9</v>
      </c>
      <c r="J41" s="99">
        <v>84</v>
      </c>
      <c r="K41" s="100">
        <f>'SY26-27'!L49</f>
        <v>0</v>
      </c>
      <c r="L41" s="109"/>
      <c r="M41" s="110"/>
      <c r="N41" s="111"/>
      <c r="O41" s="111"/>
      <c r="P41" s="112"/>
      <c r="Q41" s="113"/>
      <c r="R41" s="113"/>
      <c r="S41" s="113"/>
      <c r="T41" s="113"/>
      <c r="U41" s="113"/>
      <c r="V41" s="113"/>
      <c r="W41" s="113"/>
      <c r="X41" s="119">
        <f t="shared" si="0"/>
        <v>0</v>
      </c>
    </row>
    <row r="42" spans="2:24" ht="36" customHeight="1" x14ac:dyDescent="0.25">
      <c r="B42" s="102">
        <v>78015</v>
      </c>
      <c r="C42" s="171" t="s">
        <v>46</v>
      </c>
      <c r="D42" s="171"/>
      <c r="E42" s="171"/>
      <c r="F42" s="171"/>
      <c r="G42" s="97"/>
      <c r="H42" s="97"/>
      <c r="I42" s="98">
        <v>1.5</v>
      </c>
      <c r="J42" s="99">
        <v>216</v>
      </c>
      <c r="K42" s="100">
        <f>'SY26-27'!L50</f>
        <v>0</v>
      </c>
      <c r="L42" s="109"/>
      <c r="M42" s="110"/>
      <c r="N42" s="111"/>
      <c r="O42" s="111"/>
      <c r="P42" s="112"/>
      <c r="Q42" s="113"/>
      <c r="R42" s="113"/>
      <c r="S42" s="113"/>
      <c r="T42" s="113"/>
      <c r="U42" s="113"/>
      <c r="V42" s="113"/>
      <c r="W42" s="113"/>
      <c r="X42" s="119">
        <f t="shared" si="0"/>
        <v>0</v>
      </c>
    </row>
    <row r="43" spans="2:24" ht="36" customHeight="1" x14ac:dyDescent="0.25">
      <c r="B43" s="102">
        <v>78185</v>
      </c>
      <c r="C43" s="169" t="s">
        <v>47</v>
      </c>
      <c r="D43" s="169"/>
      <c r="E43" s="169"/>
      <c r="F43" s="169"/>
      <c r="G43" s="97"/>
      <c r="H43" s="97"/>
      <c r="I43" s="98">
        <v>1.85</v>
      </c>
      <c r="J43" s="99">
        <v>135</v>
      </c>
      <c r="K43" s="100">
        <f>'SY26-27'!L51</f>
        <v>0</v>
      </c>
      <c r="L43" s="109"/>
      <c r="M43" s="110"/>
      <c r="N43" s="111"/>
      <c r="O43" s="111"/>
      <c r="P43" s="112"/>
      <c r="Q43" s="113"/>
      <c r="R43" s="113"/>
      <c r="S43" s="113"/>
      <c r="T43" s="113"/>
      <c r="U43" s="113"/>
      <c r="V43" s="113"/>
      <c r="W43" s="113"/>
      <c r="X43" s="119">
        <f t="shared" si="0"/>
        <v>0</v>
      </c>
    </row>
    <row r="44" spans="2:24" ht="36" customHeight="1" x14ac:dyDescent="0.25">
      <c r="B44" s="102">
        <v>90010</v>
      </c>
      <c r="C44" s="169" t="s">
        <v>48</v>
      </c>
      <c r="D44" s="172"/>
      <c r="E44" s="172"/>
      <c r="F44" s="172"/>
      <c r="G44" s="172"/>
      <c r="H44" s="97" t="s">
        <v>16</v>
      </c>
      <c r="I44" s="98">
        <v>3.4</v>
      </c>
      <c r="J44" s="99">
        <v>72</v>
      </c>
      <c r="K44" s="100">
        <f>'SY26-27'!L52</f>
        <v>0</v>
      </c>
      <c r="L44" s="109"/>
      <c r="M44" s="110"/>
      <c r="N44" s="111"/>
      <c r="O44" s="111"/>
      <c r="P44" s="112"/>
      <c r="Q44" s="113"/>
      <c r="R44" s="113"/>
      <c r="S44" s="113"/>
      <c r="T44" s="113"/>
      <c r="U44" s="113"/>
      <c r="V44" s="113"/>
      <c r="W44" s="113"/>
      <c r="X44" s="119">
        <f t="shared" si="0"/>
        <v>0</v>
      </c>
    </row>
    <row r="45" spans="2:24" ht="36" customHeight="1" x14ac:dyDescent="0.25">
      <c r="B45" s="102">
        <v>90029</v>
      </c>
      <c r="C45" s="169" t="s">
        <v>49</v>
      </c>
      <c r="D45" s="169"/>
      <c r="E45" s="169"/>
      <c r="F45" s="169"/>
      <c r="G45" s="169"/>
      <c r="H45" s="97" t="s">
        <v>16</v>
      </c>
      <c r="I45" s="98">
        <v>2.9</v>
      </c>
      <c r="J45" s="99">
        <v>72</v>
      </c>
      <c r="K45" s="100">
        <f>'SY26-27'!L53</f>
        <v>0</v>
      </c>
      <c r="L45" s="109"/>
      <c r="M45" s="110"/>
      <c r="N45" s="111"/>
      <c r="O45" s="111"/>
      <c r="P45" s="112"/>
      <c r="Q45" s="113"/>
      <c r="R45" s="113"/>
      <c r="S45" s="113"/>
      <c r="T45" s="113"/>
      <c r="U45" s="113"/>
      <c r="V45" s="113"/>
      <c r="W45" s="113"/>
      <c r="X45" s="119">
        <f t="shared" si="0"/>
        <v>0</v>
      </c>
    </row>
    <row r="46" spans="2:24" ht="36" customHeight="1" x14ac:dyDescent="0.25">
      <c r="B46" s="102">
        <v>90030</v>
      </c>
      <c r="C46" s="167" t="s">
        <v>62</v>
      </c>
      <c r="D46" s="168"/>
      <c r="E46" s="168"/>
      <c r="F46" s="168"/>
      <c r="G46" s="168"/>
      <c r="H46" s="97"/>
      <c r="I46" s="98">
        <v>2.9</v>
      </c>
      <c r="J46" s="99">
        <v>84</v>
      </c>
      <c r="K46" s="100">
        <f>'SY26-27'!L54</f>
        <v>0</v>
      </c>
      <c r="L46" s="109"/>
      <c r="M46" s="110"/>
      <c r="N46" s="111"/>
      <c r="O46" s="111"/>
      <c r="P46" s="112"/>
      <c r="Q46" s="113"/>
      <c r="R46" s="113"/>
      <c r="S46" s="113"/>
      <c r="T46" s="113"/>
      <c r="U46" s="113"/>
      <c r="V46" s="113"/>
      <c r="W46" s="113"/>
      <c r="X46" s="119">
        <f t="shared" si="0"/>
        <v>0</v>
      </c>
    </row>
    <row r="47" spans="2:24" ht="36" customHeight="1" x14ac:dyDescent="0.25">
      <c r="B47" s="102">
        <v>90040</v>
      </c>
      <c r="C47" s="169" t="s">
        <v>49</v>
      </c>
      <c r="D47" s="169"/>
      <c r="E47" s="169"/>
      <c r="F47" s="169"/>
      <c r="G47" s="169"/>
      <c r="H47" s="97" t="s">
        <v>16</v>
      </c>
      <c r="I47" s="98">
        <v>4</v>
      </c>
      <c r="J47" s="99">
        <v>72</v>
      </c>
      <c r="K47" s="100">
        <f>'SY26-27'!L55</f>
        <v>0</v>
      </c>
      <c r="L47" s="109"/>
      <c r="M47" s="110"/>
      <c r="N47" s="111"/>
      <c r="O47" s="111"/>
      <c r="P47" s="112"/>
      <c r="Q47" s="113"/>
      <c r="R47" s="113"/>
      <c r="S47" s="113"/>
      <c r="T47" s="113"/>
      <c r="U47" s="113"/>
      <c r="V47" s="113"/>
      <c r="W47" s="113"/>
      <c r="X47" s="119">
        <f t="shared" si="0"/>
        <v>0</v>
      </c>
    </row>
    <row r="48" spans="2:24" ht="36" customHeight="1" x14ac:dyDescent="0.25">
      <c r="B48" s="102">
        <v>90050</v>
      </c>
      <c r="C48" s="169" t="s">
        <v>50</v>
      </c>
      <c r="D48" s="169"/>
      <c r="E48" s="169"/>
      <c r="F48" s="169"/>
      <c r="G48" s="169"/>
      <c r="H48" s="97"/>
      <c r="I48" s="98">
        <v>3.4</v>
      </c>
      <c r="J48" s="99">
        <v>120</v>
      </c>
      <c r="K48" s="100">
        <f>'SY26-27'!L56</f>
        <v>0</v>
      </c>
      <c r="L48" s="109"/>
      <c r="M48" s="110"/>
      <c r="N48" s="111"/>
      <c r="O48" s="111"/>
      <c r="P48" s="112"/>
      <c r="Q48" s="113"/>
      <c r="R48" s="113"/>
      <c r="S48" s="113"/>
      <c r="T48" s="113"/>
      <c r="U48" s="113"/>
      <c r="V48" s="113"/>
      <c r="W48" s="113"/>
      <c r="X48" s="119">
        <f t="shared" si="0"/>
        <v>0</v>
      </c>
    </row>
    <row r="49" spans="2:24" ht="36" customHeight="1" x14ac:dyDescent="0.25">
      <c r="B49" s="102">
        <v>90090</v>
      </c>
      <c r="C49" s="169" t="s">
        <v>51</v>
      </c>
      <c r="D49" s="169"/>
      <c r="E49" s="169"/>
      <c r="F49" s="169"/>
      <c r="G49" s="169"/>
      <c r="H49" s="97" t="s">
        <v>16</v>
      </c>
      <c r="I49" s="98">
        <v>3.4</v>
      </c>
      <c r="J49" s="99">
        <v>72</v>
      </c>
      <c r="K49" s="100">
        <f>'SY26-27'!L57</f>
        <v>0</v>
      </c>
      <c r="L49" s="109"/>
      <c r="M49" s="110"/>
      <c r="N49" s="111"/>
      <c r="O49" s="111"/>
      <c r="P49" s="112"/>
      <c r="Q49" s="113"/>
      <c r="R49" s="113"/>
      <c r="S49" s="113"/>
      <c r="T49" s="113"/>
      <c r="U49" s="113"/>
      <c r="V49" s="113"/>
      <c r="W49" s="113"/>
      <c r="X49" s="119">
        <f t="shared" si="0"/>
        <v>0</v>
      </c>
    </row>
    <row r="50" spans="2:24" ht="36" customHeight="1" x14ac:dyDescent="0.25">
      <c r="B50" s="102">
        <v>94030</v>
      </c>
      <c r="C50" s="169" t="s">
        <v>52</v>
      </c>
      <c r="D50" s="169"/>
      <c r="E50" s="169"/>
      <c r="F50" s="169"/>
      <c r="G50" s="169"/>
      <c r="H50" s="97" t="s">
        <v>16</v>
      </c>
      <c r="I50" s="98">
        <v>3.8</v>
      </c>
      <c r="J50" s="99">
        <v>72</v>
      </c>
      <c r="K50" s="100">
        <f>'SY26-27'!L58</f>
        <v>0</v>
      </c>
      <c r="L50" s="109"/>
      <c r="M50" s="110"/>
      <c r="N50" s="111"/>
      <c r="O50" s="111"/>
      <c r="P50" s="112"/>
      <c r="Q50" s="113"/>
      <c r="R50" s="113"/>
      <c r="S50" s="113"/>
      <c r="T50" s="113"/>
      <c r="U50" s="113"/>
      <c r="V50" s="113"/>
      <c r="W50" s="113"/>
      <c r="X50" s="119">
        <f t="shared" si="0"/>
        <v>0</v>
      </c>
    </row>
    <row r="51" spans="2:24" ht="36" customHeight="1" x14ac:dyDescent="0.25">
      <c r="B51" s="102">
        <v>94040</v>
      </c>
      <c r="C51" s="169" t="s">
        <v>53</v>
      </c>
      <c r="D51" s="169"/>
      <c r="E51" s="169"/>
      <c r="F51" s="169"/>
      <c r="G51" s="169"/>
      <c r="H51" s="97" t="s">
        <v>16</v>
      </c>
      <c r="I51" s="98">
        <v>3.8</v>
      </c>
      <c r="J51" s="99">
        <v>72</v>
      </c>
      <c r="K51" s="100">
        <f>'SY26-27'!L59</f>
        <v>0</v>
      </c>
      <c r="L51" s="109"/>
      <c r="M51" s="110"/>
      <c r="N51" s="111"/>
      <c r="O51" s="111"/>
      <c r="P51" s="112"/>
      <c r="Q51" s="113"/>
      <c r="R51" s="113"/>
      <c r="S51" s="113"/>
      <c r="T51" s="113"/>
      <c r="U51" s="113"/>
      <c r="V51" s="113"/>
      <c r="W51" s="113"/>
      <c r="X51" s="119">
        <f t="shared" si="0"/>
        <v>0</v>
      </c>
    </row>
    <row r="52" spans="2:24" ht="36" customHeight="1" thickBot="1" x14ac:dyDescent="0.3">
      <c r="B52" s="104">
        <v>64175</v>
      </c>
      <c r="C52" s="166" t="s">
        <v>54</v>
      </c>
      <c r="D52" s="166"/>
      <c r="E52" s="166"/>
      <c r="F52" s="166"/>
      <c r="G52" s="166"/>
      <c r="H52" s="105" t="s">
        <v>16</v>
      </c>
      <c r="I52" s="106">
        <v>2.5</v>
      </c>
      <c r="J52" s="107">
        <v>125</v>
      </c>
      <c r="K52" s="108">
        <f>'SY26-27'!L60</f>
        <v>0</v>
      </c>
      <c r="L52" s="114"/>
      <c r="M52" s="115"/>
      <c r="N52" s="116"/>
      <c r="O52" s="116"/>
      <c r="P52" s="117"/>
      <c r="Q52" s="118"/>
      <c r="R52" s="118"/>
      <c r="S52" s="118"/>
      <c r="T52" s="118"/>
      <c r="U52" s="118"/>
      <c r="V52" s="118"/>
      <c r="W52" s="118"/>
      <c r="X52" s="119">
        <f t="shared" si="0"/>
        <v>0</v>
      </c>
    </row>
    <row r="53" spans="2:24" ht="7.5" customHeight="1" x14ac:dyDescent="0.25">
      <c r="L53" s="2"/>
      <c r="N53" s="48"/>
      <c r="O53" s="95"/>
    </row>
    <row r="54" spans="2:24" ht="32.25" customHeight="1" x14ac:dyDescent="0.25">
      <c r="L54" s="2"/>
      <c r="M54"/>
      <c r="N54"/>
      <c r="O54"/>
    </row>
    <row r="55" spans="2:24" ht="32.25" customHeight="1" x14ac:dyDescent="0.25">
      <c r="L55" s="2"/>
      <c r="M55"/>
      <c r="N55"/>
      <c r="O55"/>
    </row>
    <row r="56" spans="2:24" ht="32.25" customHeight="1" x14ac:dyDescent="0.25">
      <c r="L56" s="2"/>
      <c r="M56"/>
      <c r="N56"/>
      <c r="O56"/>
    </row>
    <row r="57" spans="2:24" ht="32.25" customHeight="1" x14ac:dyDescent="0.25">
      <c r="L57" s="2"/>
      <c r="M57"/>
      <c r="N57"/>
      <c r="O57"/>
    </row>
    <row r="58" spans="2:24" ht="32.25" customHeight="1" x14ac:dyDescent="0.25">
      <c r="L58" s="2"/>
      <c r="M58"/>
      <c r="N58"/>
      <c r="O58"/>
    </row>
    <row r="59" spans="2:24" ht="32.25" customHeight="1" x14ac:dyDescent="0.25">
      <c r="L59" s="2"/>
      <c r="M59"/>
      <c r="N59"/>
      <c r="O59"/>
    </row>
    <row r="60" spans="2:24" ht="48.75" customHeight="1" x14ac:dyDescent="0.25">
      <c r="L60" s="2"/>
      <c r="M60"/>
      <c r="N60"/>
      <c r="O60"/>
    </row>
    <row r="61" spans="2:24" ht="48.75" customHeight="1" x14ac:dyDescent="0.25">
      <c r="L61" s="2"/>
      <c r="M61"/>
      <c r="N61"/>
      <c r="O61"/>
    </row>
    <row r="62" spans="2:24" ht="48.75" customHeight="1" x14ac:dyDescent="0.25">
      <c r="L62" s="2"/>
      <c r="M62"/>
      <c r="N62"/>
      <c r="O62"/>
    </row>
    <row r="63" spans="2:24" ht="48.75" customHeight="1" x14ac:dyDescent="0.25">
      <c r="L63" s="2"/>
      <c r="M63"/>
      <c r="N63"/>
      <c r="O63"/>
    </row>
    <row r="64" spans="2:24" ht="48.75" customHeight="1" x14ac:dyDescent="0.25">
      <c r="L64" s="2"/>
      <c r="M64"/>
      <c r="N64"/>
      <c r="O64"/>
    </row>
    <row r="65" spans="12:15" ht="48.75" customHeight="1" x14ac:dyDescent="0.25">
      <c r="L65" s="2"/>
      <c r="M65"/>
      <c r="N65"/>
      <c r="O65"/>
    </row>
    <row r="66" spans="12:15" ht="48.75" customHeight="1" x14ac:dyDescent="0.25">
      <c r="L66" s="2"/>
      <c r="M66"/>
      <c r="N66"/>
      <c r="O66"/>
    </row>
    <row r="67" spans="12:15" ht="48.75" customHeight="1" x14ac:dyDescent="0.25">
      <c r="L67" s="2"/>
      <c r="M67"/>
      <c r="N67"/>
      <c r="O67"/>
    </row>
    <row r="68" spans="12:15" ht="48.75" customHeight="1" x14ac:dyDescent="0.25">
      <c r="L68" s="2"/>
      <c r="M68"/>
      <c r="N68"/>
      <c r="O68"/>
    </row>
    <row r="69" spans="12:15" ht="48.75" customHeight="1" x14ac:dyDescent="0.25">
      <c r="L69" s="2"/>
      <c r="M69"/>
      <c r="N69"/>
      <c r="O69"/>
    </row>
    <row r="70" spans="12:15" ht="48.75" customHeight="1" x14ac:dyDescent="0.25">
      <c r="L70" s="2"/>
      <c r="M70"/>
      <c r="N70"/>
      <c r="O70"/>
    </row>
    <row r="71" spans="12:15" ht="48.75" customHeight="1" x14ac:dyDescent="0.25">
      <c r="L71" s="2"/>
      <c r="M71"/>
      <c r="N71"/>
      <c r="O71"/>
    </row>
    <row r="72" spans="12:15" ht="48.75" customHeight="1" x14ac:dyDescent="0.25">
      <c r="L72" s="2"/>
      <c r="M72"/>
      <c r="N72"/>
      <c r="O72"/>
    </row>
    <row r="73" spans="12:15" ht="48.75" customHeight="1" x14ac:dyDescent="0.25">
      <c r="L73" s="2"/>
      <c r="M73"/>
      <c r="N73"/>
      <c r="O73"/>
    </row>
    <row r="74" spans="12:15" ht="48.75" customHeight="1" x14ac:dyDescent="0.25">
      <c r="L74" s="2"/>
      <c r="M74"/>
      <c r="N74"/>
      <c r="O74"/>
    </row>
    <row r="75" spans="12:15" ht="48.75" customHeight="1" x14ac:dyDescent="0.25">
      <c r="L75" s="2"/>
      <c r="M75"/>
      <c r="N75"/>
      <c r="O75"/>
    </row>
    <row r="76" spans="12:15" ht="48.75" customHeight="1" x14ac:dyDescent="0.25">
      <c r="L76" s="2"/>
      <c r="M76"/>
      <c r="N76"/>
      <c r="O76"/>
    </row>
    <row r="77" spans="12:15" ht="48.75" customHeight="1" x14ac:dyDescent="0.25">
      <c r="L77" s="2"/>
      <c r="M77"/>
      <c r="N77"/>
      <c r="O77"/>
    </row>
    <row r="78" spans="12:15" ht="48.75" customHeight="1" x14ac:dyDescent="0.25">
      <c r="L78" s="2"/>
      <c r="M78"/>
      <c r="N78"/>
      <c r="O78"/>
    </row>
    <row r="79" spans="12:15" ht="48.75" customHeight="1" x14ac:dyDescent="0.25">
      <c r="L79" s="2"/>
      <c r="M79"/>
      <c r="N79"/>
      <c r="O79"/>
    </row>
    <row r="80" spans="12:15" ht="48.75" customHeight="1" x14ac:dyDescent="0.25">
      <c r="L80" s="2"/>
      <c r="M80"/>
      <c r="N80"/>
      <c r="O80"/>
    </row>
    <row r="81" spans="12:15" ht="48.75" customHeight="1" x14ac:dyDescent="0.25">
      <c r="L81" s="2"/>
      <c r="M81"/>
      <c r="N81"/>
      <c r="O81"/>
    </row>
    <row r="82" spans="12:15" ht="48.75" customHeight="1" x14ac:dyDescent="0.25">
      <c r="L82" s="2"/>
      <c r="M82"/>
      <c r="N82"/>
      <c r="O82"/>
    </row>
    <row r="83" spans="12:15" ht="26.25" customHeight="1" x14ac:dyDescent="0.25">
      <c r="L83" s="2"/>
      <c r="M83"/>
      <c r="N83"/>
      <c r="O83"/>
    </row>
    <row r="84" spans="12:15" ht="26.25" customHeight="1" x14ac:dyDescent="0.25">
      <c r="L84" s="2"/>
      <c r="M84"/>
      <c r="N84"/>
      <c r="O84"/>
    </row>
    <row r="85" spans="12:15" ht="26.25" customHeight="1" x14ac:dyDescent="0.25">
      <c r="L85" s="2"/>
      <c r="M85"/>
      <c r="N85"/>
      <c r="O85"/>
    </row>
    <row r="86" spans="12:15" ht="26.25" customHeight="1" x14ac:dyDescent="0.25">
      <c r="L86" s="2"/>
      <c r="M86"/>
      <c r="N86"/>
      <c r="O86"/>
    </row>
    <row r="87" spans="12:15" ht="26.25" customHeight="1" x14ac:dyDescent="0.25">
      <c r="L87" s="2"/>
      <c r="M87"/>
      <c r="N87"/>
      <c r="O87"/>
    </row>
    <row r="88" spans="12:15" ht="26.25" customHeight="1" x14ac:dyDescent="0.25">
      <c r="L88" s="2"/>
      <c r="M88"/>
      <c r="N88"/>
      <c r="O88"/>
    </row>
    <row r="89" spans="12:15" ht="26.25" customHeight="1" x14ac:dyDescent="0.25">
      <c r="L89" s="2"/>
      <c r="M89"/>
      <c r="N89"/>
      <c r="O89"/>
    </row>
    <row r="90" spans="12:15" ht="26.25" customHeight="1" x14ac:dyDescent="0.25">
      <c r="L90" s="2"/>
      <c r="M90"/>
      <c r="N90"/>
      <c r="O90"/>
    </row>
    <row r="91" spans="12:15" ht="26.25" customHeight="1" x14ac:dyDescent="0.25">
      <c r="L91" s="2"/>
      <c r="M91"/>
      <c r="N91"/>
      <c r="O91"/>
    </row>
    <row r="92" spans="12:15" ht="26.25" customHeight="1" x14ac:dyDescent="0.25">
      <c r="L92" s="2"/>
      <c r="M92"/>
      <c r="N92"/>
      <c r="O92"/>
    </row>
    <row r="93" spans="12:15" ht="26.25" customHeight="1" x14ac:dyDescent="0.25">
      <c r="L93" s="2"/>
      <c r="M93"/>
      <c r="N93"/>
      <c r="O93"/>
    </row>
    <row r="94" spans="12:15" ht="26.25" customHeight="1" x14ac:dyDescent="0.25">
      <c r="L94" s="2"/>
      <c r="M94"/>
      <c r="N94"/>
      <c r="O94"/>
    </row>
    <row r="95" spans="12:15" ht="26.25" customHeight="1" x14ac:dyDescent="0.25">
      <c r="L95" s="2"/>
      <c r="M95"/>
      <c r="N95"/>
      <c r="O95"/>
    </row>
    <row r="96" spans="12:15" ht="26.25" customHeight="1" x14ac:dyDescent="0.25">
      <c r="L96" s="2"/>
      <c r="M96"/>
      <c r="N96"/>
      <c r="O96"/>
    </row>
    <row r="97" spans="12:15" ht="26.25" customHeight="1" x14ac:dyDescent="0.25">
      <c r="L97" s="2"/>
      <c r="M97"/>
      <c r="N97"/>
      <c r="O97"/>
    </row>
    <row r="98" spans="12:15" ht="26.25" customHeight="1" x14ac:dyDescent="0.25">
      <c r="L98" s="2"/>
      <c r="M98"/>
      <c r="N98"/>
      <c r="O98"/>
    </row>
    <row r="99" spans="12:15" x14ac:dyDescent="0.25">
      <c r="L99" s="2"/>
      <c r="M99"/>
      <c r="N99"/>
      <c r="O99"/>
    </row>
    <row r="100" spans="12:15" x14ac:dyDescent="0.25">
      <c r="L100" s="2"/>
      <c r="M100"/>
      <c r="N100"/>
      <c r="O100"/>
    </row>
    <row r="101" spans="12:15" x14ac:dyDescent="0.25">
      <c r="L101" s="2"/>
      <c r="M101"/>
      <c r="N101"/>
      <c r="O101"/>
    </row>
    <row r="102" spans="12:15" x14ac:dyDescent="0.25">
      <c r="L102" s="2"/>
      <c r="M102"/>
      <c r="N102"/>
      <c r="O102"/>
    </row>
    <row r="103" spans="12:15" x14ac:dyDescent="0.25">
      <c r="L103" s="2"/>
      <c r="M103"/>
      <c r="N103"/>
      <c r="O103"/>
    </row>
    <row r="104" spans="12:15" x14ac:dyDescent="0.25">
      <c r="L104" s="2"/>
      <c r="M104"/>
      <c r="N104"/>
      <c r="O104"/>
    </row>
    <row r="105" spans="12:15" x14ac:dyDescent="0.25">
      <c r="L105" s="2"/>
      <c r="M105"/>
      <c r="N105"/>
      <c r="O105"/>
    </row>
    <row r="106" spans="12:15" x14ac:dyDescent="0.25">
      <c r="L106" s="2"/>
      <c r="M106"/>
      <c r="N106"/>
      <c r="O106"/>
    </row>
    <row r="107" spans="12:15" x14ac:dyDescent="0.25">
      <c r="L107" s="2"/>
      <c r="M107"/>
      <c r="N107"/>
      <c r="O107"/>
    </row>
    <row r="108" spans="12:15" x14ac:dyDescent="0.25">
      <c r="L108" s="2"/>
      <c r="M108"/>
      <c r="N108"/>
      <c r="O108"/>
    </row>
    <row r="109" spans="12:15" x14ac:dyDescent="0.25">
      <c r="L109" s="2"/>
      <c r="M109"/>
      <c r="N109"/>
      <c r="O109"/>
    </row>
    <row r="110" spans="12:15" x14ac:dyDescent="0.25">
      <c r="L110" s="2"/>
      <c r="M110"/>
      <c r="N110"/>
      <c r="O110"/>
    </row>
    <row r="111" spans="12:15" x14ac:dyDescent="0.25">
      <c r="L111" s="2"/>
      <c r="M111"/>
      <c r="N111"/>
      <c r="O111"/>
    </row>
    <row r="112" spans="12:15" x14ac:dyDescent="0.25">
      <c r="L112" s="2"/>
      <c r="M112"/>
      <c r="N112"/>
      <c r="O112"/>
    </row>
    <row r="113" spans="12:15" x14ac:dyDescent="0.25">
      <c r="L113" s="2"/>
      <c r="M113"/>
      <c r="N113"/>
      <c r="O113"/>
    </row>
    <row r="114" spans="12:15" x14ac:dyDescent="0.25">
      <c r="L114" s="2"/>
      <c r="M114"/>
      <c r="N114"/>
      <c r="O114"/>
    </row>
    <row r="115" spans="12:15" x14ac:dyDescent="0.25">
      <c r="L115" s="2"/>
      <c r="M115"/>
      <c r="N115"/>
      <c r="O115"/>
    </row>
    <row r="116" spans="12:15" x14ac:dyDescent="0.25">
      <c r="L116" s="2"/>
      <c r="M116"/>
      <c r="N116"/>
      <c r="O116"/>
    </row>
    <row r="117" spans="12:15" x14ac:dyDescent="0.25">
      <c r="L117" s="2"/>
      <c r="M117"/>
      <c r="N117"/>
      <c r="O117"/>
    </row>
    <row r="118" spans="12:15" x14ac:dyDescent="0.25">
      <c r="L118" s="2"/>
      <c r="M118"/>
      <c r="N118"/>
      <c r="O118"/>
    </row>
    <row r="119" spans="12:15" x14ac:dyDescent="0.25">
      <c r="L119" s="2"/>
      <c r="M119"/>
      <c r="N119"/>
      <c r="O119"/>
    </row>
    <row r="120" spans="12:15" x14ac:dyDescent="0.25">
      <c r="L120" s="2"/>
      <c r="M120"/>
      <c r="N120"/>
      <c r="O120"/>
    </row>
    <row r="121" spans="12:15" x14ac:dyDescent="0.25">
      <c r="L121" s="2"/>
      <c r="M121"/>
      <c r="N121"/>
      <c r="O121"/>
    </row>
    <row r="122" spans="12:15" x14ac:dyDescent="0.25">
      <c r="L122" s="2"/>
      <c r="M122"/>
      <c r="N122"/>
      <c r="O122"/>
    </row>
    <row r="123" spans="12:15" x14ac:dyDescent="0.25">
      <c r="L123" s="2"/>
      <c r="M123"/>
      <c r="N123"/>
      <c r="O123"/>
    </row>
    <row r="124" spans="12:15" x14ac:dyDescent="0.25">
      <c r="L124" s="2"/>
      <c r="M124"/>
      <c r="N124"/>
      <c r="O124"/>
    </row>
    <row r="125" spans="12:15" x14ac:dyDescent="0.25">
      <c r="L125" s="2"/>
      <c r="M125"/>
      <c r="N125"/>
      <c r="O125"/>
    </row>
    <row r="126" spans="12:15" x14ac:dyDescent="0.25">
      <c r="L126" s="2"/>
      <c r="M126"/>
      <c r="N126"/>
      <c r="O126"/>
    </row>
    <row r="127" spans="12:15" x14ac:dyDescent="0.25">
      <c r="L127" s="2"/>
      <c r="M127"/>
      <c r="N127"/>
      <c r="O127"/>
    </row>
    <row r="128" spans="12:15" x14ac:dyDescent="0.25">
      <c r="L128" s="2"/>
      <c r="M128"/>
      <c r="N128"/>
      <c r="O128"/>
    </row>
    <row r="129" spans="12:15" x14ac:dyDescent="0.25">
      <c r="L129" s="2"/>
      <c r="M129"/>
      <c r="N129"/>
      <c r="O129"/>
    </row>
    <row r="130" spans="12:15" x14ac:dyDescent="0.25">
      <c r="L130" s="2"/>
      <c r="M130"/>
      <c r="N130"/>
      <c r="O130"/>
    </row>
    <row r="131" spans="12:15" x14ac:dyDescent="0.25">
      <c r="L131" s="2"/>
      <c r="M131"/>
      <c r="N131"/>
      <c r="O131"/>
    </row>
    <row r="132" spans="12:15" x14ac:dyDescent="0.25">
      <c r="L132" s="2"/>
      <c r="M132"/>
      <c r="N132"/>
      <c r="O132"/>
    </row>
    <row r="133" spans="12:15" x14ac:dyDescent="0.25">
      <c r="L133" s="2"/>
      <c r="M133"/>
      <c r="N133"/>
      <c r="O133"/>
    </row>
    <row r="134" spans="12:15" x14ac:dyDescent="0.25">
      <c r="L134" s="2"/>
      <c r="M134"/>
      <c r="N134"/>
      <c r="O134"/>
    </row>
    <row r="135" spans="12:15" x14ac:dyDescent="0.25">
      <c r="L135" s="2"/>
      <c r="M135"/>
      <c r="N135"/>
      <c r="O135"/>
    </row>
    <row r="136" spans="12:15" x14ac:dyDescent="0.25">
      <c r="L136" s="2"/>
      <c r="M136"/>
      <c r="N136"/>
      <c r="O136"/>
    </row>
    <row r="137" spans="12:15" x14ac:dyDescent="0.25">
      <c r="L137" s="2"/>
      <c r="M137"/>
      <c r="N137"/>
      <c r="O137"/>
    </row>
    <row r="138" spans="12:15" x14ac:dyDescent="0.25">
      <c r="L138" s="2"/>
      <c r="M138"/>
      <c r="N138"/>
      <c r="O138"/>
    </row>
    <row r="139" spans="12:15" x14ac:dyDescent="0.25">
      <c r="L139" s="2"/>
      <c r="M139"/>
      <c r="N139"/>
      <c r="O139"/>
    </row>
    <row r="140" spans="12:15" x14ac:dyDescent="0.25">
      <c r="L140" s="2"/>
      <c r="M140"/>
      <c r="N140"/>
      <c r="O140"/>
    </row>
    <row r="141" spans="12:15" x14ac:dyDescent="0.25">
      <c r="L141" s="2"/>
      <c r="M141"/>
      <c r="N141"/>
      <c r="O141"/>
    </row>
    <row r="142" spans="12:15" x14ac:dyDescent="0.25">
      <c r="L142" s="2"/>
      <c r="M142"/>
      <c r="N142"/>
      <c r="O142"/>
    </row>
    <row r="143" spans="12:15" x14ac:dyDescent="0.25">
      <c r="L143" s="2"/>
      <c r="M143"/>
      <c r="N143"/>
      <c r="O143"/>
    </row>
    <row r="144" spans="12:15" x14ac:dyDescent="0.25">
      <c r="L144" s="2"/>
      <c r="M144"/>
      <c r="N144"/>
      <c r="O144"/>
    </row>
    <row r="145" spans="12:15" x14ac:dyDescent="0.25">
      <c r="L145" s="2"/>
      <c r="M145"/>
      <c r="N145"/>
      <c r="O145"/>
    </row>
    <row r="146" spans="12:15" x14ac:dyDescent="0.25">
      <c r="L146" s="2"/>
      <c r="M146"/>
      <c r="N146"/>
      <c r="O146"/>
    </row>
    <row r="147" spans="12:15" x14ac:dyDescent="0.25">
      <c r="L147" s="2"/>
      <c r="M147"/>
      <c r="N147"/>
      <c r="O147"/>
    </row>
    <row r="148" spans="12:15" x14ac:dyDescent="0.25">
      <c r="L148" s="2"/>
      <c r="M148"/>
      <c r="N148"/>
      <c r="O148"/>
    </row>
    <row r="149" spans="12:15" x14ac:dyDescent="0.25">
      <c r="L149" s="2"/>
      <c r="M149"/>
      <c r="N149"/>
      <c r="O149"/>
    </row>
    <row r="150" spans="12:15" x14ac:dyDescent="0.25">
      <c r="L150" s="2"/>
      <c r="M150"/>
      <c r="N150"/>
      <c r="O150"/>
    </row>
    <row r="151" spans="12:15" x14ac:dyDescent="0.25">
      <c r="L151" s="2"/>
    </row>
    <row r="152" spans="12:15" x14ac:dyDescent="0.25">
      <c r="L152" s="2"/>
    </row>
  </sheetData>
  <autoFilter ref="A12:P52" xr:uid="{00000000-0009-0000-0000-000000000000}">
    <filterColumn colId="2" showButton="0"/>
    <filterColumn colId="3" showButton="0"/>
    <filterColumn colId="4" showButton="0"/>
    <filterColumn colId="5" showButton="0"/>
  </autoFilter>
  <mergeCells count="60">
    <mergeCell ref="E2:W5"/>
    <mergeCell ref="K6:Q6"/>
    <mergeCell ref="B10:B12"/>
    <mergeCell ref="C10:G12"/>
    <mergeCell ref="H10:H12"/>
    <mergeCell ref="I10:I12"/>
    <mergeCell ref="J10:J12"/>
    <mergeCell ref="N10:N12"/>
    <mergeCell ref="P10:P12"/>
    <mergeCell ref="U10:U12"/>
    <mergeCell ref="V10:V12"/>
    <mergeCell ref="W10:W12"/>
    <mergeCell ref="C16:G16"/>
    <mergeCell ref="C17:G17"/>
    <mergeCell ref="C19:G19"/>
    <mergeCell ref="C20:G20"/>
    <mergeCell ref="M10:M12"/>
    <mergeCell ref="C13:G13"/>
    <mergeCell ref="C14:G14"/>
    <mergeCell ref="C15:G15"/>
    <mergeCell ref="K10:K12"/>
    <mergeCell ref="L10:L12"/>
    <mergeCell ref="C30:G3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1:G31"/>
    <mergeCell ref="C32:G32"/>
    <mergeCell ref="C33:G33"/>
    <mergeCell ref="C34:G34"/>
    <mergeCell ref="C35:G35"/>
    <mergeCell ref="C43:F43"/>
    <mergeCell ref="C44:G44"/>
    <mergeCell ref="C45:G45"/>
    <mergeCell ref="C36:G36"/>
    <mergeCell ref="C37:G37"/>
    <mergeCell ref="C38:G38"/>
    <mergeCell ref="C39:G39"/>
    <mergeCell ref="X10:X12"/>
    <mergeCell ref="O10:O12"/>
    <mergeCell ref="C52:G52"/>
    <mergeCell ref="Q10:Q12"/>
    <mergeCell ref="R10:R12"/>
    <mergeCell ref="S10:S12"/>
    <mergeCell ref="T10:T12"/>
    <mergeCell ref="C46:G46"/>
    <mergeCell ref="C47:G47"/>
    <mergeCell ref="C48:G48"/>
    <mergeCell ref="C49:G49"/>
    <mergeCell ref="C50:G50"/>
    <mergeCell ref="C51:G51"/>
    <mergeCell ref="C40:G40"/>
    <mergeCell ref="C41:G41"/>
    <mergeCell ref="C42:F4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0bde3-1abe-410e-8220-1210973ca664">
      <Terms xmlns="http://schemas.microsoft.com/office/infopath/2007/PartnerControls"/>
    </lcf76f155ced4ddcb4097134ff3c332f>
    <TaxCatchAll xmlns="056c7e34-6b0d-409c-af15-57a885d414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DC31F7209BD47BD342955CD54AE26" ma:contentTypeVersion="10" ma:contentTypeDescription="Create a new document." ma:contentTypeScope="" ma:versionID="dad240409e6b27576fa4c3ad4712e3c3">
  <xsd:schema xmlns:xsd="http://www.w3.org/2001/XMLSchema" xmlns:xs="http://www.w3.org/2001/XMLSchema" xmlns:p="http://schemas.microsoft.com/office/2006/metadata/properties" xmlns:ns2="4d60bde3-1abe-410e-8220-1210973ca664" xmlns:ns3="056c7e34-6b0d-409c-af15-57a885d41411" targetNamespace="http://schemas.microsoft.com/office/2006/metadata/properties" ma:root="true" ma:fieldsID="8eafb65e58e31acf3ad73a76bf557268" ns2:_="" ns3:_="">
    <xsd:import namespace="4d60bde3-1abe-410e-8220-1210973ca664"/>
    <xsd:import namespace="056c7e34-6b0d-409c-af15-57a885d41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bde3-1abe-410e-8220-1210973ca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e386127-6a65-407f-aa61-e556fd47f8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c7e34-6b0d-409c-af15-57a885d414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6e7a9c-4d74-443f-8da8-4695f55a5694}" ma:internalName="TaxCatchAll" ma:showField="CatchAllData" ma:web="056c7e34-6b0d-409c-af15-57a885d41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ACF21-80B9-469B-A3D7-0C2B9352A441}">
  <ds:schemaRefs>
    <ds:schemaRef ds:uri="http://schemas.microsoft.com/office/2006/metadata/properties"/>
    <ds:schemaRef ds:uri="http://schemas.microsoft.com/office/infopath/2007/PartnerControls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C56377BA-AEDB-43ED-BF41-B0274FD99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0bde3-1abe-410e-8220-1210973ca664"/>
    <ds:schemaRef ds:uri="056c7e34-6b0d-409c-af15-57a885d41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D2DC83-392D-4F7D-B54E-796DF19AC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SY26-27</vt:lpstr>
      <vt:lpstr>shipping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Julia Thompson</cp:lastModifiedBy>
  <cp:revision/>
  <dcterms:created xsi:type="dcterms:W3CDTF">2017-12-15T19:54:21Z</dcterms:created>
  <dcterms:modified xsi:type="dcterms:W3CDTF">2026-05-14T18:16:00Z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0x010100D86DC31F7209BD47BD342955CD54AE26</vt:lpwstr>
  </property>
  <property fmtid="{D5CDD505-2E9C-101B-9397-08002B2CF9AE}" pid="3" name="MediaServiceImageTags">
    <vt:lpwstr/>
  </property>
</Properties>
</file>